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80d12b83f8832d06/Desktop/"/>
    </mc:Choice>
  </mc:AlternateContent>
  <xr:revisionPtr revIDLastSave="0" documentId="8_{896F3B42-2BF4-47E0-BCE0-45A5910FA0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nsion Formula Calculator" sheetId="7" r:id="rId1"/>
    <sheet name="PBGP Annual Investment Return" sheetId="13" r:id="rId2"/>
    <sheet name="Input Asset Allocation" sheetId="18" r:id="rId3"/>
    <sheet name="Index representative" sheetId="19" r:id="rId4"/>
    <sheet name="data" sheetId="20" r:id="rId5"/>
    <sheet name="chart data" sheetId="2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7" l="1"/>
  <c r="AN106" i="20"/>
  <c r="AM106" i="20"/>
  <c r="AL106" i="20"/>
  <c r="AK106" i="20"/>
  <c r="AJ106" i="20"/>
  <c r="AI106" i="20"/>
  <c r="AH106" i="20"/>
  <c r="AG106" i="20"/>
  <c r="AF106" i="20"/>
  <c r="AE106" i="20"/>
  <c r="AD106" i="20"/>
  <c r="AC106" i="20"/>
  <c r="AB106" i="20"/>
  <c r="AA106" i="20"/>
  <c r="Z106" i="20"/>
  <c r="Y106" i="20"/>
  <c r="X106" i="20"/>
  <c r="W106" i="20"/>
  <c r="V106" i="20"/>
  <c r="AN105" i="20"/>
  <c r="AM105" i="20"/>
  <c r="AL105" i="20"/>
  <c r="AK105" i="20"/>
  <c r="AJ105" i="20"/>
  <c r="AI105" i="20"/>
  <c r="AH105" i="20"/>
  <c r="AG105" i="20"/>
  <c r="AF105" i="20"/>
  <c r="AE105" i="20"/>
  <c r="AD105" i="20"/>
  <c r="AC105" i="20"/>
  <c r="AB105" i="20"/>
  <c r="AA105" i="20"/>
  <c r="Z105" i="20"/>
  <c r="Y105" i="20"/>
  <c r="X105" i="20"/>
  <c r="W105" i="20"/>
  <c r="V105" i="20"/>
  <c r="AN104" i="20"/>
  <c r="AM104" i="20"/>
  <c r="AL104" i="20"/>
  <c r="AK104" i="20"/>
  <c r="AJ104" i="20"/>
  <c r="AI104" i="20"/>
  <c r="AH104" i="20"/>
  <c r="AG104" i="20"/>
  <c r="AF104" i="20"/>
  <c r="AE104" i="20"/>
  <c r="AD104" i="20"/>
  <c r="AC104" i="20"/>
  <c r="AB104" i="20"/>
  <c r="AA104" i="20"/>
  <c r="Z104" i="20"/>
  <c r="Y104" i="20"/>
  <c r="X104" i="20"/>
  <c r="W104" i="20"/>
  <c r="V104" i="20"/>
  <c r="AN103" i="20"/>
  <c r="AM103" i="20"/>
  <c r="AL103" i="20"/>
  <c r="AK103" i="20"/>
  <c r="AJ103" i="20"/>
  <c r="AI103" i="20"/>
  <c r="AH103" i="20"/>
  <c r="AG103" i="20"/>
  <c r="AF103" i="20"/>
  <c r="AE103" i="20"/>
  <c r="AD103" i="20"/>
  <c r="AC103" i="20"/>
  <c r="AB103" i="20"/>
  <c r="AA103" i="20"/>
  <c r="Z103" i="20"/>
  <c r="Y103" i="20"/>
  <c r="X103" i="20"/>
  <c r="W103" i="20"/>
  <c r="V103" i="20"/>
  <c r="AN102" i="20"/>
  <c r="AM102" i="20"/>
  <c r="AL102" i="20"/>
  <c r="AK102" i="20"/>
  <c r="AJ102" i="20"/>
  <c r="AI102" i="20"/>
  <c r="AH102" i="20"/>
  <c r="AG102" i="20"/>
  <c r="AF102" i="20"/>
  <c r="AE102" i="20"/>
  <c r="AD102" i="20"/>
  <c r="AC102" i="20"/>
  <c r="AB102" i="20"/>
  <c r="AA102" i="20"/>
  <c r="Z102" i="20"/>
  <c r="Y102" i="20"/>
  <c r="X102" i="20"/>
  <c r="W102" i="20"/>
  <c r="V102" i="20"/>
  <c r="AN101" i="20"/>
  <c r="AM101" i="20"/>
  <c r="AL101" i="20"/>
  <c r="AK101" i="20"/>
  <c r="AJ101" i="20"/>
  <c r="AI101" i="20"/>
  <c r="AH101" i="20"/>
  <c r="AG101" i="20"/>
  <c r="AF101" i="20"/>
  <c r="AE101" i="20"/>
  <c r="AD101" i="20"/>
  <c r="AC101" i="20"/>
  <c r="AB101" i="20"/>
  <c r="AA101" i="20"/>
  <c r="Z101" i="20"/>
  <c r="Y101" i="20"/>
  <c r="X101" i="20"/>
  <c r="W101" i="20"/>
  <c r="V101" i="20"/>
  <c r="AO101" i="20" s="1"/>
  <c r="AN100" i="20"/>
  <c r="AM100" i="20"/>
  <c r="AL100" i="20"/>
  <c r="AK100" i="20"/>
  <c r="AJ100" i="20"/>
  <c r="AI100" i="20"/>
  <c r="AH100" i="20"/>
  <c r="AG100" i="20"/>
  <c r="AF100" i="20"/>
  <c r="AE100" i="20"/>
  <c r="AD100" i="20"/>
  <c r="AC100" i="20"/>
  <c r="AB100" i="20"/>
  <c r="AA100" i="20"/>
  <c r="Z100" i="20"/>
  <c r="Y100" i="20"/>
  <c r="X100" i="20"/>
  <c r="W100" i="20"/>
  <c r="V100" i="20"/>
  <c r="AN99" i="20"/>
  <c r="AM99" i="20"/>
  <c r="AL99" i="20"/>
  <c r="AK99" i="20"/>
  <c r="AJ99" i="20"/>
  <c r="AI99" i="20"/>
  <c r="AH99" i="20"/>
  <c r="AG99" i="20"/>
  <c r="AF99" i="20"/>
  <c r="AE99" i="20"/>
  <c r="AD99" i="20"/>
  <c r="AC99" i="20"/>
  <c r="AB99" i="20"/>
  <c r="AA99" i="20"/>
  <c r="Z99" i="20"/>
  <c r="Y99" i="20"/>
  <c r="X99" i="20"/>
  <c r="W99" i="20"/>
  <c r="V99" i="20"/>
  <c r="AO99" i="20" s="1"/>
  <c r="AN98" i="20"/>
  <c r="AM98" i="20"/>
  <c r="AL98" i="20"/>
  <c r="AK98" i="20"/>
  <c r="AJ98" i="20"/>
  <c r="AI98" i="20"/>
  <c r="AH98" i="20"/>
  <c r="AG98" i="20"/>
  <c r="AF98" i="20"/>
  <c r="AE98" i="20"/>
  <c r="AD98" i="20"/>
  <c r="AC98" i="20"/>
  <c r="AB98" i="20"/>
  <c r="AA98" i="20"/>
  <c r="Z98" i="20"/>
  <c r="Y98" i="20"/>
  <c r="X98" i="20"/>
  <c r="W98" i="20"/>
  <c r="V98" i="20"/>
  <c r="AN97" i="20"/>
  <c r="AM97" i="20"/>
  <c r="AL97" i="20"/>
  <c r="AK97" i="20"/>
  <c r="AJ97" i="20"/>
  <c r="AI97" i="20"/>
  <c r="AH97" i="20"/>
  <c r="AG97" i="20"/>
  <c r="AF97" i="20"/>
  <c r="AE97" i="20"/>
  <c r="AD97" i="20"/>
  <c r="AC97" i="20"/>
  <c r="AB97" i="20"/>
  <c r="AA97" i="20"/>
  <c r="Z97" i="20"/>
  <c r="Y97" i="20"/>
  <c r="X97" i="20"/>
  <c r="W97" i="20"/>
  <c r="V97" i="20"/>
  <c r="AO97" i="20" s="1"/>
  <c r="AN96" i="20"/>
  <c r="AM96" i="20"/>
  <c r="AL96" i="20"/>
  <c r="AK96" i="20"/>
  <c r="AJ96" i="20"/>
  <c r="AI96" i="20"/>
  <c r="AH96" i="20"/>
  <c r="AG96" i="20"/>
  <c r="AF96" i="20"/>
  <c r="AE96" i="20"/>
  <c r="AD96" i="20"/>
  <c r="AC96" i="20"/>
  <c r="AB96" i="20"/>
  <c r="AA96" i="20"/>
  <c r="Z96" i="20"/>
  <c r="Y96" i="20"/>
  <c r="X96" i="20"/>
  <c r="W96" i="20"/>
  <c r="V96" i="20"/>
  <c r="AN95" i="20"/>
  <c r="AM95" i="20"/>
  <c r="AL95" i="20"/>
  <c r="AK95" i="20"/>
  <c r="AJ95" i="20"/>
  <c r="AI95" i="20"/>
  <c r="AH95" i="20"/>
  <c r="AG95" i="20"/>
  <c r="AF95" i="20"/>
  <c r="AE95" i="20"/>
  <c r="AD95" i="20"/>
  <c r="AC95" i="20"/>
  <c r="AB95" i="20"/>
  <c r="AA95" i="20"/>
  <c r="Z95" i="20"/>
  <c r="Y95" i="20"/>
  <c r="X95" i="20"/>
  <c r="W95" i="20"/>
  <c r="V95" i="20"/>
  <c r="AN94" i="20"/>
  <c r="AM94" i="20"/>
  <c r="AL94" i="20"/>
  <c r="AK94" i="20"/>
  <c r="AJ94" i="20"/>
  <c r="AI94" i="20"/>
  <c r="AH94" i="20"/>
  <c r="AG94" i="20"/>
  <c r="AF94" i="20"/>
  <c r="AE94" i="20"/>
  <c r="AD94" i="20"/>
  <c r="AC94" i="20"/>
  <c r="AB94" i="20"/>
  <c r="AA94" i="20"/>
  <c r="Z94" i="20"/>
  <c r="Y94" i="20"/>
  <c r="X94" i="20"/>
  <c r="W94" i="20"/>
  <c r="V94" i="20"/>
  <c r="AN93" i="20"/>
  <c r="AM93" i="20"/>
  <c r="AL93" i="20"/>
  <c r="AK93" i="20"/>
  <c r="AJ93" i="20"/>
  <c r="AI93" i="20"/>
  <c r="AH93" i="20"/>
  <c r="AG93" i="20"/>
  <c r="AF93" i="20"/>
  <c r="AE93" i="20"/>
  <c r="AD93" i="20"/>
  <c r="AC93" i="20"/>
  <c r="AB93" i="20"/>
  <c r="AA93" i="20"/>
  <c r="Z93" i="20"/>
  <c r="Y93" i="20"/>
  <c r="X93" i="20"/>
  <c r="W93" i="20"/>
  <c r="V93" i="20"/>
  <c r="AO93" i="20" s="1"/>
  <c r="AN92" i="20"/>
  <c r="AM92" i="20"/>
  <c r="AL92" i="20"/>
  <c r="AK92" i="20"/>
  <c r="AJ92" i="20"/>
  <c r="AI92" i="20"/>
  <c r="AH92" i="20"/>
  <c r="AG92" i="20"/>
  <c r="AF92" i="20"/>
  <c r="AE92" i="20"/>
  <c r="AD92" i="20"/>
  <c r="AC92" i="20"/>
  <c r="AB92" i="20"/>
  <c r="AA92" i="20"/>
  <c r="Z92" i="20"/>
  <c r="Y92" i="20"/>
  <c r="X92" i="20"/>
  <c r="W92" i="20"/>
  <c r="V92" i="20"/>
  <c r="AN91" i="20"/>
  <c r="AM91" i="20"/>
  <c r="AL91" i="20"/>
  <c r="AK91" i="20"/>
  <c r="AJ91" i="20"/>
  <c r="AI91" i="20"/>
  <c r="AH91" i="20"/>
  <c r="AG91" i="20"/>
  <c r="AF91" i="20"/>
  <c r="AE91" i="20"/>
  <c r="AD91" i="20"/>
  <c r="AC91" i="20"/>
  <c r="AB91" i="20"/>
  <c r="AA91" i="20"/>
  <c r="Z91" i="20"/>
  <c r="Y91" i="20"/>
  <c r="X91" i="20"/>
  <c r="W91" i="20"/>
  <c r="V91" i="20"/>
  <c r="AO91" i="20" s="1"/>
  <c r="AN90" i="20"/>
  <c r="AM90" i="20"/>
  <c r="AL90" i="20"/>
  <c r="AK90" i="20"/>
  <c r="AJ90" i="20"/>
  <c r="AI90" i="20"/>
  <c r="AH90" i="20"/>
  <c r="AG90" i="20"/>
  <c r="AF90" i="20"/>
  <c r="AE90" i="20"/>
  <c r="AD90" i="20"/>
  <c r="AC90" i="20"/>
  <c r="AB90" i="20"/>
  <c r="AA90" i="20"/>
  <c r="Z90" i="20"/>
  <c r="Y90" i="20"/>
  <c r="X90" i="20"/>
  <c r="W90" i="20"/>
  <c r="V90" i="20"/>
  <c r="AN89" i="20"/>
  <c r="AM89" i="20"/>
  <c r="AL89" i="20"/>
  <c r="AK89" i="20"/>
  <c r="AJ89" i="20"/>
  <c r="AI89" i="20"/>
  <c r="AH89" i="20"/>
  <c r="AG89" i="20"/>
  <c r="AF89" i="20"/>
  <c r="AE89" i="20"/>
  <c r="AD89" i="20"/>
  <c r="AC89" i="20"/>
  <c r="AB89" i="20"/>
  <c r="AA89" i="20"/>
  <c r="Z89" i="20"/>
  <c r="Y89" i="20"/>
  <c r="X89" i="20"/>
  <c r="W89" i="20"/>
  <c r="V89" i="20"/>
  <c r="AO89" i="20" s="1"/>
  <c r="AN88" i="20"/>
  <c r="AM88" i="20"/>
  <c r="AL88" i="20"/>
  <c r="AK88" i="20"/>
  <c r="AJ88" i="20"/>
  <c r="AI88" i="20"/>
  <c r="AH88" i="20"/>
  <c r="AG88" i="20"/>
  <c r="AF88" i="20"/>
  <c r="AE88" i="20"/>
  <c r="AD88" i="20"/>
  <c r="AC88" i="20"/>
  <c r="AB88" i="20"/>
  <c r="AA88" i="20"/>
  <c r="Z88" i="20"/>
  <c r="Y88" i="20"/>
  <c r="X88" i="20"/>
  <c r="W88" i="20"/>
  <c r="V88" i="20"/>
  <c r="AN87" i="20"/>
  <c r="AM87" i="20"/>
  <c r="AL87" i="20"/>
  <c r="AK87" i="20"/>
  <c r="AJ87" i="20"/>
  <c r="AI87" i="20"/>
  <c r="AH87" i="20"/>
  <c r="AG87" i="20"/>
  <c r="AF87" i="20"/>
  <c r="AE87" i="20"/>
  <c r="AD87" i="20"/>
  <c r="AC87" i="20"/>
  <c r="AB87" i="20"/>
  <c r="AA87" i="20"/>
  <c r="Z87" i="20"/>
  <c r="Y87" i="20"/>
  <c r="X87" i="20"/>
  <c r="W87" i="20"/>
  <c r="V87" i="20"/>
  <c r="AN86" i="20"/>
  <c r="AM86" i="20"/>
  <c r="AL86" i="20"/>
  <c r="AK86" i="20"/>
  <c r="AJ86" i="20"/>
  <c r="AI86" i="20"/>
  <c r="AH86" i="20"/>
  <c r="AG86" i="20"/>
  <c r="AF86" i="20"/>
  <c r="AE86" i="20"/>
  <c r="AD86" i="20"/>
  <c r="AC86" i="20"/>
  <c r="AB86" i="20"/>
  <c r="AA86" i="20"/>
  <c r="Z86" i="20"/>
  <c r="Y86" i="20"/>
  <c r="X86" i="20"/>
  <c r="W86" i="20"/>
  <c r="V86" i="20"/>
  <c r="AN85" i="20"/>
  <c r="AM85" i="20"/>
  <c r="AL85" i="20"/>
  <c r="AK85" i="20"/>
  <c r="AJ85" i="20"/>
  <c r="AI85" i="20"/>
  <c r="AH85" i="20"/>
  <c r="AG85" i="20"/>
  <c r="AF85" i="20"/>
  <c r="AE85" i="20"/>
  <c r="AD85" i="20"/>
  <c r="AC85" i="20"/>
  <c r="AB85" i="20"/>
  <c r="AA85" i="20"/>
  <c r="Z85" i="20"/>
  <c r="Y85" i="20"/>
  <c r="X85" i="20"/>
  <c r="W85" i="20"/>
  <c r="V85" i="20"/>
  <c r="AO85" i="20" s="1"/>
  <c r="AN84" i="20"/>
  <c r="AM84" i="20"/>
  <c r="AL84" i="20"/>
  <c r="AK84" i="20"/>
  <c r="AJ84" i="20"/>
  <c r="AI84" i="20"/>
  <c r="AH84" i="20"/>
  <c r="AG84" i="20"/>
  <c r="AF84" i="20"/>
  <c r="AE84" i="20"/>
  <c r="AD84" i="20"/>
  <c r="AC84" i="20"/>
  <c r="AB84" i="20"/>
  <c r="AA84" i="20"/>
  <c r="Z84" i="20"/>
  <c r="Y84" i="20"/>
  <c r="X84" i="20"/>
  <c r="W84" i="20"/>
  <c r="V84" i="20"/>
  <c r="AN83" i="20"/>
  <c r="AM83" i="20"/>
  <c r="AL83" i="20"/>
  <c r="AK83" i="20"/>
  <c r="AJ83" i="20"/>
  <c r="AI83" i="20"/>
  <c r="AH83" i="20"/>
  <c r="AG83" i="20"/>
  <c r="AF83" i="20"/>
  <c r="AE83" i="20"/>
  <c r="AD83" i="20"/>
  <c r="AC83" i="20"/>
  <c r="AB83" i="20"/>
  <c r="AA83" i="20"/>
  <c r="Z83" i="20"/>
  <c r="Y83" i="20"/>
  <c r="X83" i="20"/>
  <c r="W83" i="20"/>
  <c r="V83" i="20"/>
  <c r="AO83" i="20" s="1"/>
  <c r="AN82" i="20"/>
  <c r="AM82" i="20"/>
  <c r="AL82" i="20"/>
  <c r="AK82" i="20"/>
  <c r="AJ82" i="20"/>
  <c r="AI82" i="20"/>
  <c r="AH82" i="20"/>
  <c r="AG82" i="20"/>
  <c r="AF82" i="20"/>
  <c r="AE82" i="20"/>
  <c r="AD82" i="20"/>
  <c r="AC82" i="20"/>
  <c r="AB82" i="20"/>
  <c r="AA82" i="20"/>
  <c r="Z82" i="20"/>
  <c r="Y82" i="20"/>
  <c r="X82" i="20"/>
  <c r="W82" i="20"/>
  <c r="V82" i="20"/>
  <c r="AN81" i="20"/>
  <c r="AM81" i="20"/>
  <c r="AL81" i="20"/>
  <c r="AK81" i="20"/>
  <c r="AJ81" i="20"/>
  <c r="AI81" i="20"/>
  <c r="AH81" i="20"/>
  <c r="AG81" i="20"/>
  <c r="AF81" i="20"/>
  <c r="AE81" i="20"/>
  <c r="AD81" i="20"/>
  <c r="AC81" i="20"/>
  <c r="AB81" i="20"/>
  <c r="AA81" i="20"/>
  <c r="Z81" i="20"/>
  <c r="Y81" i="20"/>
  <c r="X81" i="20"/>
  <c r="W81" i="20"/>
  <c r="V81" i="20"/>
  <c r="AO81" i="20" s="1"/>
  <c r="AN80" i="20"/>
  <c r="AM80" i="20"/>
  <c r="AL80" i="20"/>
  <c r="AK80" i="20"/>
  <c r="AJ80" i="20"/>
  <c r="AI80" i="20"/>
  <c r="AH80" i="20"/>
  <c r="AG80" i="20"/>
  <c r="AF80" i="20"/>
  <c r="AE80" i="20"/>
  <c r="AD80" i="20"/>
  <c r="AC80" i="20"/>
  <c r="AB80" i="20"/>
  <c r="AA80" i="20"/>
  <c r="Z80" i="20"/>
  <c r="Y80" i="20"/>
  <c r="AO80" i="20" s="1"/>
  <c r="X80" i="20"/>
  <c r="W80" i="20"/>
  <c r="V80" i="20"/>
  <c r="AN79" i="20"/>
  <c r="AM79" i="20"/>
  <c r="AL79" i="20"/>
  <c r="AK79" i="20"/>
  <c r="AJ79" i="20"/>
  <c r="AI79" i="20"/>
  <c r="AH79" i="20"/>
  <c r="AG79" i="20"/>
  <c r="AF79" i="20"/>
  <c r="AE79" i="20"/>
  <c r="AD79" i="20"/>
  <c r="AC79" i="20"/>
  <c r="AB79" i="20"/>
  <c r="AA79" i="20"/>
  <c r="Z79" i="20"/>
  <c r="Y79" i="20"/>
  <c r="X79" i="20"/>
  <c r="W79" i="20"/>
  <c r="V79" i="20"/>
  <c r="AN78" i="20"/>
  <c r="AM78" i="20"/>
  <c r="AL78" i="20"/>
  <c r="AK78" i="20"/>
  <c r="AJ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AN77" i="20"/>
  <c r="AM77" i="20"/>
  <c r="AL77" i="20"/>
  <c r="AK77" i="20"/>
  <c r="AJ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AO77" i="20" s="1"/>
  <c r="AN76" i="20"/>
  <c r="AM76" i="20"/>
  <c r="AL76" i="20"/>
  <c r="AK76" i="20"/>
  <c r="AJ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AN75" i="20"/>
  <c r="AM75" i="20"/>
  <c r="AL75" i="20"/>
  <c r="AK75" i="20"/>
  <c r="AJ75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AO75" i="20" s="1"/>
  <c r="AN74" i="20"/>
  <c r="AM74" i="20"/>
  <c r="AL74" i="20"/>
  <c r="AK74" i="20"/>
  <c r="AJ74" i="20"/>
  <c r="AI74" i="20"/>
  <c r="AH74" i="20"/>
  <c r="AG74" i="20"/>
  <c r="AF74" i="20"/>
  <c r="AE74" i="20"/>
  <c r="AD74" i="20"/>
  <c r="AC74" i="20"/>
  <c r="AB74" i="20"/>
  <c r="AA74" i="20"/>
  <c r="Z74" i="20"/>
  <c r="Y74" i="20"/>
  <c r="AO74" i="20" s="1"/>
  <c r="X74" i="20"/>
  <c r="W74" i="20"/>
  <c r="V74" i="20"/>
  <c r="AN73" i="20"/>
  <c r="AM73" i="20"/>
  <c r="AL73" i="20"/>
  <c r="AK73" i="20"/>
  <c r="AJ73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AO73" i="20" s="1"/>
  <c r="AN72" i="20"/>
  <c r="AM72" i="20"/>
  <c r="AL72" i="20"/>
  <c r="AK72" i="20"/>
  <c r="AJ72" i="20"/>
  <c r="AI72" i="20"/>
  <c r="AH72" i="20"/>
  <c r="AG72" i="20"/>
  <c r="AF72" i="20"/>
  <c r="AE72" i="20"/>
  <c r="AD72" i="20"/>
  <c r="AC72" i="20"/>
  <c r="AB72" i="20"/>
  <c r="AA72" i="20"/>
  <c r="Z72" i="20"/>
  <c r="Y72" i="20"/>
  <c r="AO72" i="20" s="1"/>
  <c r="X72" i="20"/>
  <c r="W72" i="20"/>
  <c r="V72" i="20"/>
  <c r="AN71" i="20"/>
  <c r="AM71" i="20"/>
  <c r="AL71" i="20"/>
  <c r="AK71" i="20"/>
  <c r="AJ71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AN70" i="20"/>
  <c r="AM70" i="20"/>
  <c r="AL70" i="20"/>
  <c r="AK70" i="20"/>
  <c r="AJ70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AN69" i="20"/>
  <c r="AM69" i="20"/>
  <c r="AL69" i="20"/>
  <c r="AK69" i="20"/>
  <c r="AJ69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AO69" i="20" s="1"/>
  <c r="AN68" i="20"/>
  <c r="AM68" i="20"/>
  <c r="AL68" i="20"/>
  <c r="AK68" i="20"/>
  <c r="AJ68" i="20"/>
  <c r="AI68" i="20"/>
  <c r="AH68" i="20"/>
  <c r="AG68" i="20"/>
  <c r="AF68" i="20"/>
  <c r="AE68" i="20"/>
  <c r="AD68" i="20"/>
  <c r="AC68" i="20"/>
  <c r="AB68" i="20"/>
  <c r="AA68" i="20"/>
  <c r="Z68" i="20"/>
  <c r="Y68" i="20"/>
  <c r="X68" i="20"/>
  <c r="W68" i="20"/>
  <c r="V68" i="20"/>
  <c r="AN67" i="20"/>
  <c r="AM67" i="20"/>
  <c r="AL67" i="20"/>
  <c r="AK67" i="20"/>
  <c r="AJ67" i="20"/>
  <c r="AI67" i="20"/>
  <c r="AH67" i="20"/>
  <c r="AG67" i="20"/>
  <c r="AF67" i="20"/>
  <c r="AE67" i="20"/>
  <c r="AD67" i="20"/>
  <c r="AC67" i="20"/>
  <c r="AB67" i="20"/>
  <c r="AA67" i="20"/>
  <c r="Z67" i="20"/>
  <c r="Y67" i="20"/>
  <c r="X67" i="20"/>
  <c r="W67" i="20"/>
  <c r="V67" i="20"/>
  <c r="AO67" i="20" s="1"/>
  <c r="AN66" i="20"/>
  <c r="AM66" i="20"/>
  <c r="AL66" i="20"/>
  <c r="AK66" i="20"/>
  <c r="AJ66" i="20"/>
  <c r="AI66" i="20"/>
  <c r="AH66" i="20"/>
  <c r="AG66" i="20"/>
  <c r="AF66" i="20"/>
  <c r="AE66" i="20"/>
  <c r="AD66" i="20"/>
  <c r="AC66" i="20"/>
  <c r="AB66" i="20"/>
  <c r="AA66" i="20"/>
  <c r="Z66" i="20"/>
  <c r="Y66" i="20"/>
  <c r="AO66" i="20" s="1"/>
  <c r="X66" i="20"/>
  <c r="W66" i="20"/>
  <c r="V66" i="20"/>
  <c r="AN65" i="20"/>
  <c r="AM65" i="20"/>
  <c r="AL65" i="20"/>
  <c r="AK65" i="20"/>
  <c r="AJ65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AO65" i="20" s="1"/>
  <c r="AN64" i="20"/>
  <c r="AM64" i="20"/>
  <c r="AL64" i="20"/>
  <c r="AK64" i="20"/>
  <c r="AJ64" i="20"/>
  <c r="AI64" i="20"/>
  <c r="AH64" i="20"/>
  <c r="AG64" i="20"/>
  <c r="AF64" i="20"/>
  <c r="AE64" i="20"/>
  <c r="AD64" i="20"/>
  <c r="AC64" i="20"/>
  <c r="AB64" i="20"/>
  <c r="AA64" i="20"/>
  <c r="Z64" i="20"/>
  <c r="Y64" i="20"/>
  <c r="AO64" i="20" s="1"/>
  <c r="X64" i="20"/>
  <c r="W64" i="20"/>
  <c r="V64" i="20"/>
  <c r="AN63" i="20"/>
  <c r="AM63" i="20"/>
  <c r="AL63" i="20"/>
  <c r="AK63" i="20"/>
  <c r="AJ63" i="20"/>
  <c r="AI63" i="20"/>
  <c r="AH63" i="20"/>
  <c r="AG63" i="20"/>
  <c r="AF63" i="20"/>
  <c r="AE63" i="20"/>
  <c r="AD63" i="20"/>
  <c r="AC63" i="20"/>
  <c r="AB63" i="20"/>
  <c r="AA63" i="20"/>
  <c r="Z63" i="20"/>
  <c r="Y63" i="20"/>
  <c r="X63" i="20"/>
  <c r="W63" i="20"/>
  <c r="V63" i="20"/>
  <c r="AN62" i="20"/>
  <c r="AM62" i="20"/>
  <c r="AL62" i="20"/>
  <c r="AK62" i="20"/>
  <c r="AJ62" i="20"/>
  <c r="AI62" i="20"/>
  <c r="AH62" i="20"/>
  <c r="AG62" i="20"/>
  <c r="AF62" i="20"/>
  <c r="AE62" i="20"/>
  <c r="AD62" i="20"/>
  <c r="AC62" i="20"/>
  <c r="AB62" i="20"/>
  <c r="AA62" i="20"/>
  <c r="Z62" i="20"/>
  <c r="Y62" i="20"/>
  <c r="X62" i="20"/>
  <c r="W62" i="20"/>
  <c r="V62" i="20"/>
  <c r="AN61" i="20"/>
  <c r="AM61" i="20"/>
  <c r="AL61" i="20"/>
  <c r="AK61" i="20"/>
  <c r="AJ61" i="20"/>
  <c r="AI61" i="20"/>
  <c r="AH61" i="20"/>
  <c r="AG61" i="20"/>
  <c r="AF61" i="20"/>
  <c r="AE61" i="20"/>
  <c r="AD61" i="20"/>
  <c r="AC61" i="20"/>
  <c r="AB61" i="20"/>
  <c r="AA61" i="20"/>
  <c r="Z61" i="20"/>
  <c r="Y61" i="20"/>
  <c r="X61" i="20"/>
  <c r="W61" i="20"/>
  <c r="V61" i="20"/>
  <c r="AO61" i="20" s="1"/>
  <c r="AN60" i="20"/>
  <c r="AM60" i="20"/>
  <c r="AL60" i="20"/>
  <c r="AK60" i="20"/>
  <c r="AJ60" i="20"/>
  <c r="AI60" i="20"/>
  <c r="AH60" i="20"/>
  <c r="AG60" i="20"/>
  <c r="AF60" i="20"/>
  <c r="AE60" i="20"/>
  <c r="AD60" i="20"/>
  <c r="AC60" i="20"/>
  <c r="AB60" i="20"/>
  <c r="AA60" i="20"/>
  <c r="Z60" i="20"/>
  <c r="Y60" i="20"/>
  <c r="X60" i="20"/>
  <c r="W60" i="20"/>
  <c r="V60" i="20"/>
  <c r="AN59" i="20"/>
  <c r="AM59" i="20"/>
  <c r="AL59" i="20"/>
  <c r="AK59" i="20"/>
  <c r="AJ59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AO59" i="20" s="1"/>
  <c r="AN58" i="20"/>
  <c r="AM58" i="20"/>
  <c r="AL58" i="20"/>
  <c r="AK58" i="20"/>
  <c r="AJ58" i="20"/>
  <c r="AI58" i="20"/>
  <c r="AH58" i="20"/>
  <c r="AG58" i="20"/>
  <c r="AF58" i="20"/>
  <c r="AE58" i="20"/>
  <c r="AD58" i="20"/>
  <c r="AC58" i="20"/>
  <c r="AB58" i="20"/>
  <c r="AA58" i="20"/>
  <c r="Z58" i="20"/>
  <c r="Y58" i="20"/>
  <c r="AO58" i="20" s="1"/>
  <c r="X58" i="20"/>
  <c r="W58" i="20"/>
  <c r="V58" i="20"/>
  <c r="AN57" i="20"/>
  <c r="AM57" i="20"/>
  <c r="AL57" i="20"/>
  <c r="AK57" i="20"/>
  <c r="AJ57" i="20"/>
  <c r="AI57" i="20"/>
  <c r="AH57" i="20"/>
  <c r="AG57" i="20"/>
  <c r="AF57" i="20"/>
  <c r="AE57" i="20"/>
  <c r="AD57" i="20"/>
  <c r="AC57" i="20"/>
  <c r="AB57" i="20"/>
  <c r="AA57" i="20"/>
  <c r="Z57" i="20"/>
  <c r="Y57" i="20"/>
  <c r="X57" i="20"/>
  <c r="W57" i="20"/>
  <c r="V57" i="20"/>
  <c r="AO57" i="20" s="1"/>
  <c r="AN56" i="20"/>
  <c r="AM56" i="20"/>
  <c r="AL56" i="20"/>
  <c r="AK56" i="20"/>
  <c r="AJ56" i="20"/>
  <c r="AI56" i="20"/>
  <c r="AH56" i="20"/>
  <c r="AG56" i="20"/>
  <c r="AF56" i="20"/>
  <c r="AE56" i="20"/>
  <c r="AD56" i="20"/>
  <c r="AC56" i="20"/>
  <c r="AB56" i="20"/>
  <c r="AA56" i="20"/>
  <c r="Z56" i="20"/>
  <c r="Y56" i="20"/>
  <c r="AO56" i="20" s="1"/>
  <c r="X56" i="20"/>
  <c r="W56" i="20"/>
  <c r="V56" i="20"/>
  <c r="AN55" i="20"/>
  <c r="AM55" i="20"/>
  <c r="AL55" i="20"/>
  <c r="AK55" i="20"/>
  <c r="AJ55" i="20"/>
  <c r="AI55" i="20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AN54" i="20"/>
  <c r="AM54" i="20"/>
  <c r="AL54" i="20"/>
  <c r="AK54" i="20"/>
  <c r="AJ54" i="20"/>
  <c r="AI54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AN53" i="20"/>
  <c r="AM53" i="20"/>
  <c r="AL53" i="20"/>
  <c r="AK53" i="20"/>
  <c r="AJ53" i="20"/>
  <c r="AI53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AN52" i="20"/>
  <c r="AM52" i="20"/>
  <c r="AL52" i="20"/>
  <c r="AK52" i="20"/>
  <c r="AJ52" i="20"/>
  <c r="AI52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AN51" i="20"/>
  <c r="AM51" i="20"/>
  <c r="AL51" i="20"/>
  <c r="AK51" i="20"/>
  <c r="AJ51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AO51" i="20" s="1"/>
  <c r="AN50" i="20"/>
  <c r="AM50" i="20"/>
  <c r="AL50" i="20"/>
  <c r="AK50" i="20"/>
  <c r="AJ50" i="20"/>
  <c r="AI50" i="20"/>
  <c r="AH50" i="20"/>
  <c r="AG50" i="20"/>
  <c r="AF50" i="20"/>
  <c r="AE50" i="20"/>
  <c r="AD50" i="20"/>
  <c r="AC50" i="20"/>
  <c r="AB50" i="20"/>
  <c r="AA50" i="20"/>
  <c r="Z50" i="20"/>
  <c r="Y50" i="20"/>
  <c r="AO50" i="20" s="1"/>
  <c r="X50" i="20"/>
  <c r="W50" i="20"/>
  <c r="V50" i="20"/>
  <c r="AN49" i="20"/>
  <c r="AM49" i="20"/>
  <c r="AL49" i="20"/>
  <c r="AK49" i="20"/>
  <c r="AJ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AO49" i="20" s="1"/>
  <c r="AN48" i="20"/>
  <c r="AM48" i="20"/>
  <c r="AL48" i="20"/>
  <c r="AK48" i="20"/>
  <c r="AJ48" i="20"/>
  <c r="AI48" i="20"/>
  <c r="AH48" i="20"/>
  <c r="AG48" i="20"/>
  <c r="AF48" i="20"/>
  <c r="AE48" i="20"/>
  <c r="AD48" i="20"/>
  <c r="AC48" i="20"/>
  <c r="AB48" i="20"/>
  <c r="AA48" i="20"/>
  <c r="Z48" i="20"/>
  <c r="Y48" i="20"/>
  <c r="AO48" i="20" s="1"/>
  <c r="X48" i="20"/>
  <c r="W48" i="20"/>
  <c r="V48" i="20"/>
  <c r="AN47" i="20"/>
  <c r="AM47" i="20"/>
  <c r="AL47" i="20"/>
  <c r="AK47" i="20"/>
  <c r="AJ47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AO47" i="20" s="1"/>
  <c r="AN46" i="20"/>
  <c r="AM46" i="20"/>
  <c r="AL46" i="20"/>
  <c r="AK46" i="20"/>
  <c r="AJ46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AN45" i="20"/>
  <c r="AM45" i="20"/>
  <c r="AL45" i="20"/>
  <c r="AK45" i="20"/>
  <c r="AJ45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AO45" i="20" s="1"/>
  <c r="AN44" i="20"/>
  <c r="AM44" i="20"/>
  <c r="AL44" i="20"/>
  <c r="AK44" i="20"/>
  <c r="AJ44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AN43" i="20"/>
  <c r="AM43" i="20"/>
  <c r="AL43" i="20"/>
  <c r="AK43" i="20"/>
  <c r="AJ43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AO43" i="20" s="1"/>
  <c r="AN42" i="20"/>
  <c r="AM42" i="20"/>
  <c r="AL42" i="20"/>
  <c r="AK42" i="20"/>
  <c r="AJ42" i="20"/>
  <c r="AI42" i="20"/>
  <c r="AH42" i="20"/>
  <c r="AG42" i="20"/>
  <c r="AF42" i="20"/>
  <c r="AE42" i="20"/>
  <c r="AD42" i="20"/>
  <c r="AC42" i="20"/>
  <c r="AB42" i="20"/>
  <c r="AA42" i="20"/>
  <c r="Z42" i="20"/>
  <c r="Y42" i="20"/>
  <c r="AO42" i="20" s="1"/>
  <c r="X42" i="20"/>
  <c r="W42" i="20"/>
  <c r="V42" i="20"/>
  <c r="AN41" i="20"/>
  <c r="AM41" i="20"/>
  <c r="AL41" i="20"/>
  <c r="AK41" i="20"/>
  <c r="AJ41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AO40" i="20"/>
  <c r="AN40" i="20"/>
  <c r="AM40" i="20"/>
  <c r="AL40" i="20"/>
  <c r="AK40" i="20"/>
  <c r="AJ40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AN39" i="20"/>
  <c r="AM39" i="20"/>
  <c r="AL39" i="20"/>
  <c r="AK39" i="20"/>
  <c r="AJ39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AO39" i="20" s="1"/>
  <c r="V39" i="20"/>
  <c r="AO38" i="20"/>
  <c r="AN38" i="20"/>
  <c r="AM38" i="20"/>
  <c r="AL38" i="20"/>
  <c r="AK38" i="20"/>
  <c r="AJ38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AN37" i="20"/>
  <c r="AM37" i="20"/>
  <c r="AL37" i="20"/>
  <c r="AK37" i="20"/>
  <c r="AJ37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AO37" i="20" s="1"/>
  <c r="V37" i="20"/>
  <c r="AN36" i="20"/>
  <c r="AM36" i="20"/>
  <c r="AL36" i="20"/>
  <c r="AK36" i="20"/>
  <c r="AJ36" i="20"/>
  <c r="AI36" i="20"/>
  <c r="AH36" i="20"/>
  <c r="AG36" i="20"/>
  <c r="AF36" i="20"/>
  <c r="AE36" i="20"/>
  <c r="AD36" i="20"/>
  <c r="AC36" i="20"/>
  <c r="AB36" i="20"/>
  <c r="AA36" i="20"/>
  <c r="Z36" i="20"/>
  <c r="Y36" i="20"/>
  <c r="AO36" i="20" s="1"/>
  <c r="X36" i="20"/>
  <c r="W36" i="20"/>
  <c r="V36" i="20"/>
  <c r="AN35" i="20"/>
  <c r="AM35" i="20"/>
  <c r="AL35" i="20"/>
  <c r="AK35" i="20"/>
  <c r="AJ35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AO35" i="20" s="1"/>
  <c r="V35" i="20"/>
  <c r="AO34" i="20"/>
  <c r="AN34" i="20"/>
  <c r="AM34" i="20"/>
  <c r="AL34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AN33" i="20"/>
  <c r="AM33" i="20"/>
  <c r="AL33" i="20"/>
  <c r="AK33" i="20"/>
  <c r="AJ33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AO33" i="20" s="1"/>
  <c r="V33" i="20"/>
  <c r="AN32" i="20"/>
  <c r="AM32" i="20"/>
  <c r="AL32" i="20"/>
  <c r="AK32" i="20"/>
  <c r="AJ32" i="20"/>
  <c r="AI32" i="20"/>
  <c r="AH32" i="20"/>
  <c r="AG32" i="20"/>
  <c r="AF32" i="20"/>
  <c r="AE32" i="20"/>
  <c r="AD32" i="20"/>
  <c r="AC32" i="20"/>
  <c r="AB32" i="20"/>
  <c r="AA32" i="20"/>
  <c r="Z32" i="20"/>
  <c r="Y32" i="20"/>
  <c r="AO32" i="20" s="1"/>
  <c r="X32" i="20"/>
  <c r="W32" i="20"/>
  <c r="V32" i="20"/>
  <c r="AN31" i="20"/>
  <c r="AM31" i="20"/>
  <c r="AL31" i="20"/>
  <c r="AK31" i="20"/>
  <c r="AJ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AO31" i="20" s="1"/>
  <c r="V31" i="20"/>
  <c r="AN30" i="20"/>
  <c r="AM30" i="20"/>
  <c r="AL30" i="20"/>
  <c r="AK30" i="20"/>
  <c r="AJ30" i="20"/>
  <c r="AI30" i="20"/>
  <c r="AH30" i="20"/>
  <c r="AG30" i="20"/>
  <c r="AF30" i="20"/>
  <c r="AE30" i="20"/>
  <c r="AD30" i="20"/>
  <c r="AC30" i="20"/>
  <c r="AB30" i="20"/>
  <c r="AA30" i="20"/>
  <c r="Z30" i="20"/>
  <c r="Y30" i="20"/>
  <c r="AO30" i="20" s="1"/>
  <c r="X30" i="20"/>
  <c r="W30" i="20"/>
  <c r="V30" i="20"/>
  <c r="AN29" i="20"/>
  <c r="AM29" i="20"/>
  <c r="AL29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AO29" i="20" s="1"/>
  <c r="V29" i="20"/>
  <c r="AO28" i="20"/>
  <c r="AN28" i="20"/>
  <c r="AM28" i="20"/>
  <c r="AL28" i="20"/>
  <c r="AK28" i="20"/>
  <c r="AJ28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AN27" i="20"/>
  <c r="AM27" i="20"/>
  <c r="AL27" i="20"/>
  <c r="AK27" i="20"/>
  <c r="AJ27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AO27" i="20" s="1"/>
  <c r="V27" i="20"/>
  <c r="AN26" i="20"/>
  <c r="AM26" i="20"/>
  <c r="AL26" i="20"/>
  <c r="AK26" i="20"/>
  <c r="AJ26" i="20"/>
  <c r="AI26" i="20"/>
  <c r="AH26" i="20"/>
  <c r="AG26" i="20"/>
  <c r="AF26" i="20"/>
  <c r="AE26" i="20"/>
  <c r="AD26" i="20"/>
  <c r="AC26" i="20"/>
  <c r="AB26" i="20"/>
  <c r="AA26" i="20"/>
  <c r="Z26" i="20"/>
  <c r="Y26" i="20"/>
  <c r="AO26" i="20" s="1"/>
  <c r="X26" i="20"/>
  <c r="W26" i="20"/>
  <c r="V26" i="20"/>
  <c r="AN25" i="20"/>
  <c r="AM25" i="20"/>
  <c r="AL25" i="20"/>
  <c r="AK25" i="20"/>
  <c r="AJ25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AO25" i="20" s="1"/>
  <c r="V25" i="20"/>
  <c r="AN24" i="20"/>
  <c r="AM24" i="20"/>
  <c r="AL24" i="20"/>
  <c r="AK24" i="20"/>
  <c r="AJ24" i="20"/>
  <c r="AI24" i="20"/>
  <c r="AH24" i="20"/>
  <c r="AG24" i="20"/>
  <c r="AF24" i="20"/>
  <c r="AE24" i="20"/>
  <c r="AD24" i="20"/>
  <c r="AC24" i="20"/>
  <c r="AB24" i="20"/>
  <c r="AA24" i="20"/>
  <c r="Z24" i="20"/>
  <c r="Y24" i="20"/>
  <c r="AO24" i="20" s="1"/>
  <c r="X24" i="20"/>
  <c r="W24" i="20"/>
  <c r="V24" i="20"/>
  <c r="AN23" i="20"/>
  <c r="AM23" i="20"/>
  <c r="AL23" i="20"/>
  <c r="AK23" i="20"/>
  <c r="AJ23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AO23" i="20" s="1"/>
  <c r="V23" i="20"/>
  <c r="AO22" i="20"/>
  <c r="AN22" i="20"/>
  <c r="AM22" i="20"/>
  <c r="AL22" i="20"/>
  <c r="AK22" i="20"/>
  <c r="AJ22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AN21" i="20"/>
  <c r="AM21" i="20"/>
  <c r="AL21" i="20"/>
  <c r="AK21" i="20"/>
  <c r="AJ21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AO21" i="20" s="1"/>
  <c r="V21" i="20"/>
  <c r="AO20" i="20"/>
  <c r="AN20" i="20"/>
  <c r="AM20" i="20"/>
  <c r="AL20" i="20"/>
  <c r="AK20" i="20"/>
  <c r="AJ20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AN19" i="20"/>
  <c r="AM19" i="20"/>
  <c r="AL19" i="20"/>
  <c r="AK19" i="20"/>
  <c r="AJ19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AO19" i="20" s="1"/>
  <c r="V19" i="20"/>
  <c r="AN18" i="20"/>
  <c r="AM18" i="20"/>
  <c r="AL18" i="20"/>
  <c r="AK18" i="20"/>
  <c r="AJ18" i="20"/>
  <c r="AI18" i="20"/>
  <c r="AH18" i="20"/>
  <c r="AG18" i="20"/>
  <c r="AF18" i="20"/>
  <c r="AE18" i="20"/>
  <c r="AD18" i="20"/>
  <c r="AC18" i="20"/>
  <c r="AB18" i="20"/>
  <c r="AA18" i="20"/>
  <c r="Z18" i="20"/>
  <c r="Y18" i="20"/>
  <c r="AO18" i="20" s="1"/>
  <c r="X18" i="20"/>
  <c r="W18" i="20"/>
  <c r="V18" i="20"/>
  <c r="AN17" i="20"/>
  <c r="AM17" i="20"/>
  <c r="AL17" i="20"/>
  <c r="AK17" i="20"/>
  <c r="AJ17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AO17" i="20" s="1"/>
  <c r="V17" i="20"/>
  <c r="AO16" i="20"/>
  <c r="AN16" i="20"/>
  <c r="AM16" i="20"/>
  <c r="AL16" i="20"/>
  <c r="AK16" i="20"/>
  <c r="AJ16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AN15" i="20"/>
  <c r="AM15" i="20"/>
  <c r="AL15" i="20"/>
  <c r="AK15" i="20"/>
  <c r="AJ15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AO15" i="20" s="1"/>
  <c r="V15" i="20"/>
  <c r="AN14" i="20"/>
  <c r="AM14" i="20"/>
  <c r="AL14" i="20"/>
  <c r="AK14" i="20"/>
  <c r="AJ14" i="20"/>
  <c r="AI14" i="20"/>
  <c r="AH14" i="20"/>
  <c r="AG14" i="20"/>
  <c r="AF14" i="20"/>
  <c r="AE14" i="20"/>
  <c r="AD14" i="20"/>
  <c r="AC14" i="20"/>
  <c r="AB14" i="20"/>
  <c r="AA14" i="20"/>
  <c r="Z14" i="20"/>
  <c r="Y14" i="20"/>
  <c r="AO14" i="20" s="1"/>
  <c r="X14" i="20"/>
  <c r="W14" i="20"/>
  <c r="V14" i="20"/>
  <c r="AN13" i="20"/>
  <c r="AM13" i="20"/>
  <c r="AL13" i="20"/>
  <c r="AK13" i="20"/>
  <c r="AJ13" i="20"/>
  <c r="AI13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AO13" i="20" s="1"/>
  <c r="V13" i="20"/>
  <c r="AO12" i="20"/>
  <c r="AN12" i="20"/>
  <c r="AM12" i="20"/>
  <c r="AL12" i="20"/>
  <c r="AK12" i="20"/>
  <c r="AJ12" i="20"/>
  <c r="AI12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AN11" i="20"/>
  <c r="AM11" i="20"/>
  <c r="AL11" i="20"/>
  <c r="AK11" i="20"/>
  <c r="AJ11" i="20"/>
  <c r="AI11" i="20"/>
  <c r="AH11" i="20"/>
  <c r="AG11" i="20"/>
  <c r="AF11" i="20"/>
  <c r="AE11" i="20"/>
  <c r="AD11" i="20"/>
  <c r="AC11" i="20"/>
  <c r="AV7" i="20" s="1"/>
  <c r="AV8" i="20" s="1"/>
  <c r="AV9" i="20" s="1"/>
  <c r="AB11" i="20"/>
  <c r="AA11" i="20"/>
  <c r="Z11" i="20"/>
  <c r="Y11" i="20"/>
  <c r="X11" i="20"/>
  <c r="W11" i="20"/>
  <c r="AO11" i="20" s="1"/>
  <c r="V11" i="20"/>
  <c r="AN10" i="20"/>
  <c r="AM10" i="20"/>
  <c r="AL10" i="20"/>
  <c r="AK10" i="20"/>
  <c r="AJ10" i="20"/>
  <c r="AI10" i="20"/>
  <c r="AH10" i="20"/>
  <c r="AG10" i="20"/>
  <c r="AF10" i="20"/>
  <c r="AE10" i="20"/>
  <c r="AD10" i="20"/>
  <c r="AC10" i="20"/>
  <c r="AB10" i="20"/>
  <c r="AA10" i="20"/>
  <c r="Z10" i="20"/>
  <c r="Y10" i="20"/>
  <c r="AO10" i="20" s="1"/>
  <c r="X10" i="20"/>
  <c r="W10" i="20"/>
  <c r="V10" i="20"/>
  <c r="AN9" i="20"/>
  <c r="AM9" i="20"/>
  <c r="AL9" i="20"/>
  <c r="AK9" i="20"/>
  <c r="AJ9" i="20"/>
  <c r="AI9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AO9" i="20" s="1"/>
  <c r="AN8" i="20"/>
  <c r="AM8" i="20"/>
  <c r="AL8" i="20"/>
  <c r="AK8" i="20"/>
  <c r="AJ8" i="20"/>
  <c r="AI8" i="20"/>
  <c r="AH8" i="20"/>
  <c r="AG8" i="20"/>
  <c r="AF8" i="20"/>
  <c r="AE8" i="20"/>
  <c r="AD8" i="20"/>
  <c r="AC8" i="20"/>
  <c r="AB8" i="20"/>
  <c r="AA8" i="20"/>
  <c r="Z8" i="20"/>
  <c r="Y8" i="20"/>
  <c r="X8" i="20"/>
  <c r="W8" i="20"/>
  <c r="AO8" i="20" s="1"/>
  <c r="V8" i="20"/>
  <c r="AT7" i="20"/>
  <c r="AT8" i="20" s="1"/>
  <c r="AT9" i="20" s="1"/>
  <c r="AN7" i="20"/>
  <c r="AM7" i="20"/>
  <c r="AL7" i="20"/>
  <c r="AK7" i="20"/>
  <c r="AJ7" i="20"/>
  <c r="AI7" i="20"/>
  <c r="AH7" i="20"/>
  <c r="AG7" i="20"/>
  <c r="AF7" i="20"/>
  <c r="AE7" i="20"/>
  <c r="AD7" i="20"/>
  <c r="AW3" i="20" s="1"/>
  <c r="AW4" i="20" s="1"/>
  <c r="AW5" i="20" s="1"/>
  <c r="AC7" i="20"/>
  <c r="AB7" i="20"/>
  <c r="AA7" i="20"/>
  <c r="Z7" i="20"/>
  <c r="Y7" i="20"/>
  <c r="X7" i="20"/>
  <c r="W7" i="20"/>
  <c r="V7" i="20"/>
  <c r="AO7" i="20" s="1"/>
  <c r="AN6" i="20"/>
  <c r="AM6" i="20"/>
  <c r="AL6" i="20"/>
  <c r="AK6" i="20"/>
  <c r="AJ6" i="20"/>
  <c r="AI6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AO6" i="20" s="1"/>
  <c r="AO5" i="20"/>
  <c r="AN5" i="20"/>
  <c r="AM5" i="20"/>
  <c r="AL5" i="20"/>
  <c r="AK5" i="20"/>
  <c r="AJ5" i="20"/>
  <c r="AI5" i="20"/>
  <c r="AH5" i="20"/>
  <c r="AG5" i="20"/>
  <c r="AF5" i="20"/>
  <c r="AE5" i="20"/>
  <c r="AD5" i="20"/>
  <c r="AC5" i="20"/>
  <c r="AB5" i="20"/>
  <c r="AA5" i="20"/>
  <c r="Z5" i="20"/>
  <c r="Y5" i="20"/>
  <c r="X5" i="20"/>
  <c r="W5" i="20"/>
  <c r="V5" i="20"/>
  <c r="AN4" i="20"/>
  <c r="AM4" i="20"/>
  <c r="AL4" i="20"/>
  <c r="AK4" i="20"/>
  <c r="AJ4" i="20"/>
  <c r="AI4" i="20"/>
  <c r="AH4" i="20"/>
  <c r="AG4" i="20"/>
  <c r="AF4" i="20"/>
  <c r="AE4" i="20"/>
  <c r="AD4" i="20"/>
  <c r="AC4" i="20"/>
  <c r="AB4" i="20"/>
  <c r="AA4" i="20"/>
  <c r="Z4" i="20"/>
  <c r="AS3" i="20" s="1"/>
  <c r="AS4" i="20" s="1"/>
  <c r="AS5" i="20" s="1"/>
  <c r="Y4" i="20"/>
  <c r="X4" i="20"/>
  <c r="AQ3" i="20" s="1"/>
  <c r="AQ4" i="20" s="1"/>
  <c r="AQ5" i="20" s="1"/>
  <c r="W4" i="20"/>
  <c r="V4" i="20"/>
  <c r="AO4" i="20" s="1"/>
  <c r="AU3" i="20"/>
  <c r="AU4" i="20" s="1"/>
  <c r="AU5" i="20" s="1"/>
  <c r="AN3" i="20"/>
  <c r="AM3" i="20"/>
  <c r="AL3" i="20"/>
  <c r="AK3" i="20"/>
  <c r="AJ3" i="20"/>
  <c r="AI3" i="20"/>
  <c r="AH3" i="20"/>
  <c r="AG3" i="20"/>
  <c r="AY7" i="20" s="1"/>
  <c r="AY8" i="20" s="1"/>
  <c r="AY9" i="20" s="1"/>
  <c r="AF3" i="20"/>
  <c r="AE3" i="20"/>
  <c r="AX7" i="20" s="1"/>
  <c r="AX8" i="20" s="1"/>
  <c r="AX9" i="20" s="1"/>
  <c r="AD3" i="20"/>
  <c r="AW7" i="20" s="1"/>
  <c r="AW8" i="20" s="1"/>
  <c r="AW9" i="20" s="1"/>
  <c r="AC3" i="20"/>
  <c r="AV3" i="20" s="1"/>
  <c r="AV4" i="20" s="1"/>
  <c r="AV5" i="20" s="1"/>
  <c r="AB3" i="20"/>
  <c r="AU7" i="20" s="1"/>
  <c r="AU8" i="20" s="1"/>
  <c r="AU9" i="20" s="1"/>
  <c r="AA3" i="20"/>
  <c r="AT3" i="20" s="1"/>
  <c r="AT4" i="20" s="1"/>
  <c r="AT5" i="20" s="1"/>
  <c r="Z3" i="20"/>
  <c r="AS7" i="20" s="1"/>
  <c r="AS8" i="20" s="1"/>
  <c r="AS9" i="20" s="1"/>
  <c r="Y3" i="20"/>
  <c r="AR7" i="20" s="1"/>
  <c r="AR8" i="20" s="1"/>
  <c r="AR9" i="20" s="1"/>
  <c r="X3" i="20"/>
  <c r="AQ7" i="20" s="1"/>
  <c r="AQ8" i="20" s="1"/>
  <c r="AQ9" i="20" s="1"/>
  <c r="W3" i="20"/>
  <c r="AO3" i="20" s="1"/>
  <c r="V3" i="20"/>
  <c r="AN2" i="20"/>
  <c r="AJ2" i="20"/>
  <c r="AH2" i="20"/>
  <c r="AG2" i="20"/>
  <c r="AD2" i="20"/>
  <c r="AB2" i="20"/>
  <c r="Z2" i="20"/>
  <c r="Y2" i="20"/>
  <c r="X2" i="20"/>
  <c r="W2" i="20"/>
  <c r="N9" i="18"/>
  <c r="M9" i="18"/>
  <c r="V4" i="18"/>
  <c r="B17" i="7"/>
  <c r="B3" i="21" l="1"/>
  <c r="B4" i="21" s="1"/>
  <c r="B5" i="21" s="1"/>
  <c r="B6" i="21" s="1"/>
  <c r="B7" i="21" s="1"/>
  <c r="B8" i="21" s="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AO41" i="20"/>
  <c r="AO86" i="20"/>
  <c r="AO94" i="20"/>
  <c r="AO102" i="20"/>
  <c r="C3" i="21"/>
  <c r="C4" i="21" s="1"/>
  <c r="C5" i="21" s="1"/>
  <c r="C6" i="21" s="1"/>
  <c r="C7" i="21" s="1"/>
  <c r="C8" i="21" s="1"/>
  <c r="C9" i="21" s="1"/>
  <c r="C10" i="21" s="1"/>
  <c r="C11" i="21" s="1"/>
  <c r="C12" i="21" s="1"/>
  <c r="C13" i="21" s="1"/>
  <c r="C14" i="21" s="1"/>
  <c r="C15" i="21" s="1"/>
  <c r="C16" i="21" s="1"/>
  <c r="C17" i="21" s="1"/>
  <c r="C18" i="21" s="1"/>
  <c r="C19" i="21" s="1"/>
  <c r="C20" i="21" s="1"/>
  <c r="C21" i="21" s="1"/>
  <c r="C22" i="21" s="1"/>
  <c r="C23" i="21" s="1"/>
  <c r="C24" i="21" s="1"/>
  <c r="C25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0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5" i="21" s="1"/>
  <c r="C106" i="21" s="1"/>
  <c r="AO105" i="20"/>
  <c r="AP3" i="20"/>
  <c r="AP4" i="20" s="1"/>
  <c r="AP5" i="20" s="1"/>
  <c r="AX3" i="20"/>
  <c r="AX4" i="20" s="1"/>
  <c r="AX5" i="20" s="1"/>
  <c r="AO84" i="20"/>
  <c r="AO92" i="20"/>
  <c r="AO100" i="20"/>
  <c r="AP7" i="20"/>
  <c r="AP8" i="20" s="1"/>
  <c r="AP9" i="20" s="1"/>
  <c r="AO46" i="20"/>
  <c r="AO54" i="20"/>
  <c r="AO55" i="20"/>
  <c r="AO62" i="20"/>
  <c r="AO63" i="20"/>
  <c r="AO70" i="20"/>
  <c r="AO71" i="20"/>
  <c r="AO78" i="20"/>
  <c r="AO79" i="20"/>
  <c r="AO87" i="20"/>
  <c r="AO95" i="20"/>
  <c r="AO103" i="20"/>
  <c r="AY3" i="20"/>
  <c r="AY4" i="20" s="1"/>
  <c r="AY5" i="20" s="1"/>
  <c r="E3" i="21"/>
  <c r="E4" i="21" s="1"/>
  <c r="E5" i="21" s="1"/>
  <c r="E6" i="21" s="1"/>
  <c r="E7" i="21" s="1"/>
  <c r="E8" i="21" s="1"/>
  <c r="E9" i="21" s="1"/>
  <c r="E10" i="21" s="1"/>
  <c r="E11" i="21" s="1"/>
  <c r="E12" i="21" s="1"/>
  <c r="E13" i="21" s="1"/>
  <c r="E14" i="21" s="1"/>
  <c r="E15" i="21" s="1"/>
  <c r="E16" i="21" s="1"/>
  <c r="E17" i="21" s="1"/>
  <c r="E18" i="21" s="1"/>
  <c r="E19" i="21" s="1"/>
  <c r="E20" i="21" s="1"/>
  <c r="E21" i="21" s="1"/>
  <c r="E22" i="21" s="1"/>
  <c r="E23" i="21" s="1"/>
  <c r="E24" i="21" s="1"/>
  <c r="E25" i="21" s="1"/>
  <c r="E26" i="21" s="1"/>
  <c r="E27" i="21" s="1"/>
  <c r="E28" i="21" s="1"/>
  <c r="E29" i="21" s="1"/>
  <c r="E30" i="21" s="1"/>
  <c r="E31" i="21" s="1"/>
  <c r="E32" i="21" s="1"/>
  <c r="E33" i="21" s="1"/>
  <c r="E34" i="21" s="1"/>
  <c r="E35" i="21" s="1"/>
  <c r="E36" i="21" s="1"/>
  <c r="E37" i="21" s="1"/>
  <c r="E38" i="21" s="1"/>
  <c r="E39" i="21" s="1"/>
  <c r="E40" i="21" s="1"/>
  <c r="E41" i="21" s="1"/>
  <c r="E42" i="21" s="1"/>
  <c r="E43" i="21" s="1"/>
  <c r="E44" i="21" s="1"/>
  <c r="E45" i="21" s="1"/>
  <c r="E46" i="21" s="1"/>
  <c r="E47" i="21" s="1"/>
  <c r="E48" i="21" s="1"/>
  <c r="E49" i="21" s="1"/>
  <c r="E50" i="21" s="1"/>
  <c r="E51" i="21" s="1"/>
  <c r="E52" i="21" s="1"/>
  <c r="E53" i="21" s="1"/>
  <c r="E54" i="21" s="1"/>
  <c r="E55" i="21" s="1"/>
  <c r="E56" i="21" s="1"/>
  <c r="E57" i="21" s="1"/>
  <c r="E58" i="21" s="1"/>
  <c r="E59" i="21" s="1"/>
  <c r="E60" i="21" s="1"/>
  <c r="E61" i="21" s="1"/>
  <c r="E62" i="21" s="1"/>
  <c r="E63" i="21" s="1"/>
  <c r="E64" i="21" s="1"/>
  <c r="E65" i="21" s="1"/>
  <c r="E66" i="21" s="1"/>
  <c r="E67" i="21" s="1"/>
  <c r="E68" i="21" s="1"/>
  <c r="E69" i="21" s="1"/>
  <c r="E70" i="21" s="1"/>
  <c r="E71" i="21" s="1"/>
  <c r="E72" i="21" s="1"/>
  <c r="E73" i="21" s="1"/>
  <c r="E74" i="21" s="1"/>
  <c r="E75" i="21" s="1"/>
  <c r="E76" i="21" s="1"/>
  <c r="E77" i="21" s="1"/>
  <c r="E78" i="21" s="1"/>
  <c r="E79" i="21" s="1"/>
  <c r="E80" i="21" s="1"/>
  <c r="E81" i="21" s="1"/>
  <c r="E82" i="21" s="1"/>
  <c r="E83" i="21" s="1"/>
  <c r="E84" i="21" s="1"/>
  <c r="E85" i="21" s="1"/>
  <c r="E86" i="21" s="1"/>
  <c r="E87" i="21" s="1"/>
  <c r="E88" i="21" s="1"/>
  <c r="E89" i="21" s="1"/>
  <c r="E90" i="21" s="1"/>
  <c r="E91" i="21" s="1"/>
  <c r="E92" i="21" s="1"/>
  <c r="E93" i="21" s="1"/>
  <c r="E94" i="21" s="1"/>
  <c r="E95" i="21" s="1"/>
  <c r="E96" i="21" s="1"/>
  <c r="E97" i="21" s="1"/>
  <c r="E98" i="21" s="1"/>
  <c r="E99" i="21" s="1"/>
  <c r="E100" i="21" s="1"/>
  <c r="E101" i="21" s="1"/>
  <c r="E102" i="21" s="1"/>
  <c r="E103" i="21" s="1"/>
  <c r="E104" i="21" s="1"/>
  <c r="E105" i="21" s="1"/>
  <c r="E106" i="21" s="1"/>
  <c r="D3" i="21"/>
  <c r="D4" i="21" s="1"/>
  <c r="D5" i="21" s="1"/>
  <c r="D6" i="21" s="1"/>
  <c r="D7" i="21" s="1"/>
  <c r="D8" i="21" s="1"/>
  <c r="D9" i="21" s="1"/>
  <c r="D10" i="21" s="1"/>
  <c r="D11" i="21" s="1"/>
  <c r="D12" i="21" s="1"/>
  <c r="D13" i="21" s="1"/>
  <c r="D14" i="21" s="1"/>
  <c r="D15" i="21" s="1"/>
  <c r="D16" i="21" s="1"/>
  <c r="D17" i="21" s="1"/>
  <c r="D18" i="21" s="1"/>
  <c r="D19" i="21" s="1"/>
  <c r="D20" i="21" s="1"/>
  <c r="D21" i="21" s="1"/>
  <c r="D22" i="21" s="1"/>
  <c r="D23" i="21" s="1"/>
  <c r="D24" i="21" s="1"/>
  <c r="D25" i="21" s="1"/>
  <c r="D26" i="21" s="1"/>
  <c r="D27" i="21" s="1"/>
  <c r="D28" i="21" s="1"/>
  <c r="D29" i="21" s="1"/>
  <c r="D30" i="21" s="1"/>
  <c r="D31" i="21" s="1"/>
  <c r="D32" i="21" s="1"/>
  <c r="D33" i="21" s="1"/>
  <c r="D34" i="21" s="1"/>
  <c r="D35" i="21" s="1"/>
  <c r="D36" i="21" s="1"/>
  <c r="D37" i="21" s="1"/>
  <c r="D38" i="21" s="1"/>
  <c r="D39" i="21" s="1"/>
  <c r="D40" i="21" s="1"/>
  <c r="D41" i="21" s="1"/>
  <c r="D42" i="21" s="1"/>
  <c r="D43" i="21" s="1"/>
  <c r="D44" i="21" s="1"/>
  <c r="D45" i="21" s="1"/>
  <c r="D46" i="21" s="1"/>
  <c r="D47" i="21" s="1"/>
  <c r="D48" i="21" s="1"/>
  <c r="D49" i="21" s="1"/>
  <c r="D50" i="21" s="1"/>
  <c r="D51" i="21" s="1"/>
  <c r="D52" i="21" s="1"/>
  <c r="D53" i="21" s="1"/>
  <c r="D54" i="21" s="1"/>
  <c r="D55" i="21" s="1"/>
  <c r="D56" i="21" s="1"/>
  <c r="D57" i="21" s="1"/>
  <c r="D58" i="21" s="1"/>
  <c r="D59" i="21" s="1"/>
  <c r="D60" i="21" s="1"/>
  <c r="D61" i="21" s="1"/>
  <c r="D62" i="21" s="1"/>
  <c r="D63" i="21" s="1"/>
  <c r="D64" i="21" s="1"/>
  <c r="D65" i="21" s="1"/>
  <c r="D66" i="21" s="1"/>
  <c r="D67" i="21" s="1"/>
  <c r="D68" i="21" s="1"/>
  <c r="D69" i="21" s="1"/>
  <c r="D70" i="21" s="1"/>
  <c r="D71" i="21" s="1"/>
  <c r="D72" i="21" s="1"/>
  <c r="D73" i="21" s="1"/>
  <c r="D74" i="21" s="1"/>
  <c r="D75" i="21" s="1"/>
  <c r="D76" i="21" s="1"/>
  <c r="D77" i="21" s="1"/>
  <c r="D78" i="21" s="1"/>
  <c r="D79" i="21" s="1"/>
  <c r="D80" i="21" s="1"/>
  <c r="D81" i="21" s="1"/>
  <c r="D82" i="21" s="1"/>
  <c r="D83" i="21" s="1"/>
  <c r="D84" i="21" s="1"/>
  <c r="D85" i="21" s="1"/>
  <c r="D86" i="21" s="1"/>
  <c r="D87" i="21" s="1"/>
  <c r="D88" i="21" s="1"/>
  <c r="D89" i="21" s="1"/>
  <c r="D90" i="21" s="1"/>
  <c r="D91" i="21" s="1"/>
  <c r="D92" i="21" s="1"/>
  <c r="D93" i="21" s="1"/>
  <c r="D94" i="21" s="1"/>
  <c r="D95" i="21" s="1"/>
  <c r="D96" i="21" s="1"/>
  <c r="D97" i="21" s="1"/>
  <c r="D98" i="21" s="1"/>
  <c r="D99" i="21" s="1"/>
  <c r="D100" i="21" s="1"/>
  <c r="D101" i="21" s="1"/>
  <c r="D102" i="21" s="1"/>
  <c r="D103" i="21" s="1"/>
  <c r="D104" i="21" s="1"/>
  <c r="D105" i="21" s="1"/>
  <c r="D106" i="21" s="1"/>
  <c r="AR3" i="20"/>
  <c r="AR4" i="20" s="1"/>
  <c r="AR5" i="20" s="1"/>
  <c r="AO82" i="20"/>
  <c r="AO90" i="20"/>
  <c r="AO98" i="20"/>
  <c r="AO106" i="20"/>
  <c r="AO44" i="20"/>
  <c r="AO52" i="20"/>
  <c r="AO53" i="20"/>
  <c r="AO60" i="20"/>
  <c r="AO68" i="20"/>
  <c r="AO76" i="20"/>
  <c r="AO88" i="20"/>
  <c r="AO96" i="20"/>
  <c r="AO104" i="20"/>
  <c r="C11" i="7"/>
  <c r="D11" i="7" s="1"/>
  <c r="E11" i="7" s="1"/>
  <c r="F11" i="7" s="1"/>
  <c r="G11" i="7" s="1"/>
  <c r="H11" i="7" s="1"/>
  <c r="I11" i="7" s="1"/>
  <c r="J11" i="7" s="1"/>
  <c r="K11" i="7" s="1"/>
  <c r="L11" i="7" s="1"/>
  <c r="M11" i="7" s="1"/>
  <c r="N11" i="7" s="1"/>
  <c r="O11" i="7" s="1"/>
  <c r="P11" i="7" s="1"/>
  <c r="Q11" i="7" s="1"/>
  <c r="R11" i="7" s="1"/>
  <c r="S11" i="7" s="1"/>
  <c r="T11" i="7" s="1"/>
  <c r="U11" i="7" s="1"/>
  <c r="V11" i="7" s="1"/>
  <c r="W11" i="7" s="1"/>
  <c r="X11" i="7" s="1"/>
  <c r="Y11" i="7" s="1"/>
  <c r="Z11" i="7" s="1"/>
  <c r="AA11" i="7" s="1"/>
  <c r="AB11" i="7" s="1"/>
  <c r="AC11" i="7" s="1"/>
  <c r="B42" i="13"/>
  <c r="B41" i="13"/>
  <c r="B40" i="13"/>
  <c r="C6" i="13"/>
  <c r="C7" i="13"/>
  <c r="C8" i="13" s="1"/>
  <c r="C9" i="13" s="1"/>
  <c r="C10" i="13" s="1"/>
  <c r="C11" i="13" s="1"/>
  <c r="C12" i="13" s="1"/>
  <c r="C13" i="13" s="1"/>
  <c r="C14" i="13" s="1"/>
  <c r="C15" i="13" s="1"/>
  <c r="C16" i="13" s="1"/>
  <c r="C17" i="13" s="1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5" i="13"/>
  <c r="C4" i="13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6" i="13"/>
  <c r="A5" i="13"/>
  <c r="B9" i="7"/>
  <c r="AZ7" i="20" l="1"/>
  <c r="AZ8" i="20" s="1"/>
  <c r="AZ9" i="20" s="1"/>
  <c r="L9" i="18" s="1"/>
  <c r="B41" i="2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AZ3" i="20"/>
  <c r="AZ4" i="20" s="1"/>
  <c r="AZ5" i="20" s="1"/>
  <c r="K9" i="18" s="1"/>
  <c r="K12" i="7"/>
  <c r="C9" i="7"/>
  <c r="D9" i="7" s="1"/>
  <c r="E9" i="7" s="1"/>
  <c r="F9" i="7" s="1"/>
  <c r="G9" i="7" s="1"/>
  <c r="H9" i="7" s="1"/>
  <c r="I9" i="7" s="1"/>
  <c r="J9" i="7" s="1"/>
  <c r="K9" i="7" s="1"/>
  <c r="L9" i="7" s="1"/>
  <c r="M9" i="7" s="1"/>
  <c r="N9" i="7" s="1"/>
  <c r="O9" i="7" s="1"/>
  <c r="P9" i="7" s="1"/>
  <c r="Q9" i="7" s="1"/>
  <c r="R9" i="7" s="1"/>
  <c r="S9" i="7" s="1"/>
  <c r="T9" i="7" s="1"/>
  <c r="U9" i="7" s="1"/>
  <c r="V9" i="7" s="1"/>
  <c r="W9" i="7" s="1"/>
  <c r="X9" i="7" s="1"/>
  <c r="Y9" i="7" s="1"/>
  <c r="Z9" i="7" s="1"/>
  <c r="AA9" i="7" s="1"/>
  <c r="AB9" i="7" s="1"/>
  <c r="AC9" i="7" s="1"/>
  <c r="AC25" i="7" s="1"/>
  <c r="AC12" i="7"/>
  <c r="AB12" i="7"/>
  <c r="C8" i="7"/>
  <c r="D8" i="7" s="1"/>
  <c r="E8" i="7" s="1"/>
  <c r="F8" i="7" s="1"/>
  <c r="G8" i="7" s="1"/>
  <c r="H8" i="7" s="1"/>
  <c r="I8" i="7" s="1"/>
  <c r="J8" i="7" s="1"/>
  <c r="K8" i="7" s="1"/>
  <c r="L8" i="7" s="1"/>
  <c r="M8" i="7" s="1"/>
  <c r="N8" i="7" s="1"/>
  <c r="O8" i="7" s="1"/>
  <c r="P8" i="7" s="1"/>
  <c r="Q8" i="7" s="1"/>
  <c r="R8" i="7" s="1"/>
  <c r="S8" i="7" s="1"/>
  <c r="T8" i="7" s="1"/>
  <c r="U8" i="7" s="1"/>
  <c r="V8" i="7" s="1"/>
  <c r="W8" i="7" s="1"/>
  <c r="X8" i="7" s="1"/>
  <c r="Y8" i="7" s="1"/>
  <c r="Z8" i="7" s="1"/>
  <c r="AA8" i="7" s="1"/>
  <c r="AB8" i="7" s="1"/>
  <c r="AC8" i="7" s="1"/>
  <c r="AC24" i="7" s="1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J12" i="7"/>
  <c r="I12" i="7"/>
  <c r="H12" i="7"/>
  <c r="G12" i="7"/>
  <c r="F12" i="7"/>
  <c r="E12" i="7"/>
  <c r="D12" i="7"/>
  <c r="C12" i="7"/>
  <c r="C23" i="7" s="1"/>
  <c r="C10" i="7"/>
  <c r="D10" i="7" s="1"/>
  <c r="E10" i="7" s="1"/>
  <c r="F10" i="7" s="1"/>
  <c r="G10" i="7" s="1"/>
  <c r="H10" i="7" s="1"/>
  <c r="I10" i="7" s="1"/>
  <c r="J10" i="7" s="1"/>
  <c r="K10" i="7" s="1"/>
  <c r="L10" i="7" s="1"/>
  <c r="M10" i="7" s="1"/>
  <c r="N10" i="7" s="1"/>
  <c r="O10" i="7" s="1"/>
  <c r="P10" i="7" s="1"/>
  <c r="Q10" i="7" s="1"/>
  <c r="R10" i="7" s="1"/>
  <c r="S10" i="7" s="1"/>
  <c r="T10" i="7" s="1"/>
  <c r="U10" i="7" s="1"/>
  <c r="V10" i="7" s="1"/>
  <c r="W10" i="7" s="1"/>
  <c r="X10" i="7" s="1"/>
  <c r="Y10" i="7" s="1"/>
  <c r="Z10" i="7" s="1"/>
  <c r="AA10" i="7" s="1"/>
  <c r="AB10" i="7" s="1"/>
  <c r="AC10" i="7" s="1"/>
  <c r="C3" i="7"/>
  <c r="D3" i="7" s="1"/>
  <c r="E3" i="7" s="1"/>
  <c r="F3" i="7" s="1"/>
  <c r="G3" i="7" s="1"/>
  <c r="H3" i="7" s="1"/>
  <c r="I3" i="7" s="1"/>
  <c r="J3" i="7" s="1"/>
  <c r="K3" i="7" s="1"/>
  <c r="L3" i="7" s="1"/>
  <c r="M3" i="7" s="1"/>
  <c r="N3" i="7" s="1"/>
  <c r="O3" i="7" s="1"/>
  <c r="P3" i="7" s="1"/>
  <c r="Q3" i="7" s="1"/>
  <c r="R3" i="7" s="1"/>
  <c r="S3" i="7" s="1"/>
  <c r="T3" i="7" s="1"/>
  <c r="U3" i="7" s="1"/>
  <c r="V3" i="7" s="1"/>
  <c r="W3" i="7" s="1"/>
  <c r="X3" i="7" s="1"/>
  <c r="Y3" i="7" s="1"/>
  <c r="Z3" i="7" s="1"/>
  <c r="AA3" i="7" s="1"/>
  <c r="AB3" i="7" s="1"/>
  <c r="AC3" i="7" s="1"/>
  <c r="AB25" i="7" l="1"/>
  <c r="H25" i="7"/>
  <c r="L25" i="7"/>
  <c r="X25" i="7"/>
  <c r="P25" i="7"/>
  <c r="D25" i="7"/>
  <c r="T25" i="7"/>
  <c r="E25" i="7"/>
  <c r="I25" i="7"/>
  <c r="M25" i="7"/>
  <c r="Q25" i="7"/>
  <c r="U25" i="7"/>
  <c r="Y25" i="7"/>
  <c r="F25" i="7"/>
  <c r="J25" i="7"/>
  <c r="N25" i="7"/>
  <c r="R25" i="7"/>
  <c r="V25" i="7"/>
  <c r="Z25" i="7"/>
  <c r="C25" i="7"/>
  <c r="G25" i="7"/>
  <c r="K25" i="7"/>
  <c r="O25" i="7"/>
  <c r="S25" i="7"/>
  <c r="W25" i="7"/>
  <c r="AA25" i="7"/>
  <c r="C7" i="7"/>
  <c r="B33" i="7"/>
  <c r="B32" i="7"/>
  <c r="B31" i="7"/>
  <c r="B30" i="7"/>
  <c r="B29" i="7"/>
  <c r="AC22" i="7"/>
  <c r="N24" i="7"/>
  <c r="F24" i="7"/>
  <c r="V24" i="7"/>
  <c r="R24" i="7"/>
  <c r="J24" i="7"/>
  <c r="Z24" i="7"/>
  <c r="D22" i="7"/>
  <c r="H22" i="7"/>
  <c r="L22" i="7"/>
  <c r="P22" i="7"/>
  <c r="T22" i="7"/>
  <c r="X22" i="7"/>
  <c r="AB22" i="7"/>
  <c r="E22" i="7"/>
  <c r="I22" i="7"/>
  <c r="M22" i="7"/>
  <c r="Q22" i="7"/>
  <c r="U22" i="7"/>
  <c r="Y22" i="7"/>
  <c r="G24" i="7"/>
  <c r="K24" i="7"/>
  <c r="O24" i="7"/>
  <c r="S24" i="7"/>
  <c r="W24" i="7"/>
  <c r="AA24" i="7"/>
  <c r="C22" i="7"/>
  <c r="F22" i="7"/>
  <c r="J22" i="7"/>
  <c r="N22" i="7"/>
  <c r="R22" i="7"/>
  <c r="V22" i="7"/>
  <c r="Z22" i="7"/>
  <c r="D24" i="7"/>
  <c r="H24" i="7"/>
  <c r="L24" i="7"/>
  <c r="P24" i="7"/>
  <c r="T24" i="7"/>
  <c r="X24" i="7"/>
  <c r="AB24" i="7"/>
  <c r="C24" i="7"/>
  <c r="G22" i="7"/>
  <c r="K22" i="7"/>
  <c r="O22" i="7"/>
  <c r="S22" i="7"/>
  <c r="W22" i="7"/>
  <c r="AA22" i="7"/>
  <c r="E24" i="7"/>
  <c r="I24" i="7"/>
  <c r="M24" i="7"/>
  <c r="Q24" i="7"/>
  <c r="U24" i="7"/>
  <c r="Y24" i="7"/>
  <c r="D7" i="7" l="1"/>
  <c r="E7" i="7" s="1"/>
  <c r="F7" i="7" s="1"/>
  <c r="G7" i="7" s="1"/>
  <c r="H7" i="7" s="1"/>
  <c r="I7" i="7" s="1"/>
  <c r="J7" i="7" s="1"/>
  <c r="K7" i="7" s="1"/>
  <c r="L7" i="7" s="1"/>
  <c r="M7" i="7" s="1"/>
  <c r="N7" i="7" s="1"/>
  <c r="O7" i="7" s="1"/>
  <c r="P7" i="7" s="1"/>
  <c r="Q7" i="7" s="1"/>
  <c r="R7" i="7" s="1"/>
  <c r="S7" i="7" s="1"/>
  <c r="T7" i="7" s="1"/>
  <c r="U7" i="7" s="1"/>
  <c r="V7" i="7" s="1"/>
  <c r="W7" i="7" s="1"/>
  <c r="X7" i="7" s="1"/>
  <c r="Y7" i="7" s="1"/>
  <c r="Z7" i="7" s="1"/>
  <c r="AA7" i="7" s="1"/>
  <c r="AB7" i="7" s="1"/>
  <c r="AC7" i="7" s="1"/>
  <c r="C26" i="7"/>
  <c r="D23" i="7"/>
  <c r="D26" i="7" s="1"/>
  <c r="B20" i="7" l="1"/>
  <c r="E23" i="7"/>
  <c r="E26" i="7" s="1"/>
  <c r="F23" i="7" l="1"/>
  <c r="F26" i="7" s="1"/>
  <c r="G23" i="7" l="1"/>
  <c r="G26" i="7" s="1"/>
  <c r="H23" i="7" l="1"/>
  <c r="H26" i="7" s="1"/>
  <c r="I23" i="7" l="1"/>
  <c r="I26" i="7" s="1"/>
  <c r="J23" i="7" l="1"/>
  <c r="J26" i="7" s="1"/>
  <c r="K23" i="7" l="1"/>
  <c r="K26" i="7" s="1"/>
  <c r="L23" i="7" l="1"/>
  <c r="L26" i="7" s="1"/>
  <c r="M23" i="7" l="1"/>
  <c r="M26" i="7" s="1"/>
  <c r="N23" i="7" l="1"/>
  <c r="N26" i="7" s="1"/>
  <c r="O23" i="7" l="1"/>
  <c r="O26" i="7" s="1"/>
  <c r="P23" i="7" l="1"/>
  <c r="P26" i="7" s="1"/>
  <c r="Q23" i="7" l="1"/>
  <c r="Q26" i="7" s="1"/>
  <c r="R23" i="7" l="1"/>
  <c r="R26" i="7" s="1"/>
  <c r="S23" i="7" l="1"/>
  <c r="S26" i="7" s="1"/>
  <c r="T23" i="7" l="1"/>
  <c r="T26" i="7" s="1"/>
  <c r="U23" i="7" l="1"/>
  <c r="U26" i="7" s="1"/>
  <c r="V23" i="7" l="1"/>
  <c r="V26" i="7" s="1"/>
  <c r="W23" i="7" l="1"/>
  <c r="W26" i="7" s="1"/>
  <c r="X23" i="7" l="1"/>
  <c r="X26" i="7" s="1"/>
  <c r="Y23" i="7" l="1"/>
  <c r="Y26" i="7" s="1"/>
  <c r="Z23" i="7" l="1"/>
  <c r="Z26" i="7" s="1"/>
  <c r="AA23" i="7" l="1"/>
  <c r="AA26" i="7" s="1"/>
  <c r="AB23" i="7" l="1"/>
  <c r="AB26" i="7" s="1"/>
  <c r="AC23" i="7" l="1"/>
  <c r="AC26" i="7" s="1"/>
</calcChain>
</file>

<file path=xl/sharedStrings.xml><?xml version="1.0" encoding="utf-8"?>
<sst xmlns="http://schemas.openxmlformats.org/spreadsheetml/2006/main" count="277" uniqueCount="225">
  <si>
    <t>S&amp;P 500</t>
  </si>
  <si>
    <t>Average Annual Returns</t>
  </si>
  <si>
    <t>2024-2028 (5-Year)</t>
  </si>
  <si>
    <t>2024-2033 (10-Year)</t>
  </si>
  <si>
    <t>2024-2038 (15-Year)</t>
  </si>
  <si>
    <t>2024-2043 (20-Year)</t>
  </si>
  <si>
    <t>Assets = [(Prior Year Assets * Portfolio Return) - (Benefit Payment + Expenses) + Contributions + Supplemental Contributions]</t>
  </si>
  <si>
    <r>
      <t>Portfolio expected return (</t>
    </r>
    <r>
      <rPr>
        <b/>
        <sz val="12"/>
        <color theme="8" tint="-0.249977111117893"/>
        <rFont val="Arial"/>
        <family val="2"/>
      </rPr>
      <t>Income)</t>
    </r>
  </si>
  <si>
    <r>
      <t>Portfolio standard deviation (</t>
    </r>
    <r>
      <rPr>
        <b/>
        <sz val="12"/>
        <color theme="8" tint="-0.249977111117893"/>
        <rFont val="Arial"/>
        <family val="2"/>
      </rPr>
      <t>Risk</t>
    </r>
    <r>
      <rPr>
        <sz val="12"/>
        <color theme="1"/>
        <rFont val="Arial"/>
        <family val="2"/>
      </rPr>
      <t>)</t>
    </r>
  </si>
  <si>
    <t>2024-2050 (27-Year)</t>
  </si>
  <si>
    <t>Asset Class</t>
  </si>
  <si>
    <t>All
Cap</t>
  </si>
  <si>
    <t>Large
Cap</t>
  </si>
  <si>
    <t>Mid
Cap</t>
  </si>
  <si>
    <t>Small
Cap</t>
  </si>
  <si>
    <t>Developed
International
Equity</t>
  </si>
  <si>
    <t>International
Small Cap
Equity</t>
  </si>
  <si>
    <t>Emerging 
Markets
Equity</t>
  </si>
  <si>
    <t>Hedge
Funds</t>
  </si>
  <si>
    <t>Private
Equity</t>
  </si>
  <si>
    <t>Private 
Debt</t>
  </si>
  <si>
    <t>Real 
Estate</t>
  </si>
  <si>
    <t>Farmland</t>
  </si>
  <si>
    <t>Timber</t>
  </si>
  <si>
    <t>Aggregate
Fixed
Income</t>
  </si>
  <si>
    <t>Global 
Fixed Income</t>
  </si>
  <si>
    <t>Intermediate
Fixed Income</t>
  </si>
  <si>
    <t>Government
Credit</t>
  </si>
  <si>
    <t>Cash</t>
  </si>
  <si>
    <t>Total</t>
  </si>
  <si>
    <t>Annualized
Mean</t>
  </si>
  <si>
    <t>Standard
Deviation</t>
  </si>
  <si>
    <t>Percent 
Weight</t>
  </si>
  <si>
    <t>Standard 
Deviation</t>
  </si>
  <si>
    <t>Risk 
Assets</t>
  </si>
  <si>
    <t>Safety Assets</t>
  </si>
  <si>
    <t>**Assumes net zero cash flows and quaterly rebalancing to target</t>
  </si>
  <si>
    <t>Index representative of each asset class used</t>
  </si>
  <si>
    <t>Benchmark</t>
  </si>
  <si>
    <t>Russell 3000</t>
  </si>
  <si>
    <t>Russell 2000</t>
  </si>
  <si>
    <t>MSCI EAFE</t>
  </si>
  <si>
    <t>MSCI EAFE Small Cap</t>
  </si>
  <si>
    <t>MSCI EM</t>
  </si>
  <si>
    <t>DJCS Tremont Hedge Fund Index</t>
  </si>
  <si>
    <t>Cambridge Private Equity</t>
  </si>
  <si>
    <t>S&amp;P LSTA Leveraged Loan Index</t>
  </si>
  <si>
    <t>NCREIF ODCE</t>
  </si>
  <si>
    <t>NCREIF Farmland Index</t>
  </si>
  <si>
    <t>NCREIF Timber Index</t>
  </si>
  <si>
    <t>Bloomberg Aggregate Index</t>
  </si>
  <si>
    <t>Bloomberg Global Aggregate</t>
  </si>
  <si>
    <t>Intermediate Aggregate</t>
  </si>
  <si>
    <t>Bloomberg 1-3 Year Gov/Credit</t>
  </si>
  <si>
    <t>90 TBL</t>
  </si>
  <si>
    <t>r3000</t>
  </si>
  <si>
    <t>sap5</t>
  </si>
  <si>
    <t>rusmid</t>
  </si>
  <si>
    <t>r2000</t>
  </si>
  <si>
    <t>eafe</t>
  </si>
  <si>
    <t>eafesc</t>
  </si>
  <si>
    <t>msciem</t>
  </si>
  <si>
    <t>tremont</t>
  </si>
  <si>
    <t>cambpe</t>
  </si>
  <si>
    <t>lstindex</t>
  </si>
  <si>
    <t>ncrodce</t>
  </si>
  <si>
    <t>ncreiffl</t>
  </si>
  <si>
    <t>ncrtim</t>
  </si>
  <si>
    <t>slagg</t>
  </si>
  <si>
    <t>gloagg</t>
  </si>
  <si>
    <t>intagg</t>
  </si>
  <si>
    <t>1-3gc</t>
  </si>
  <si>
    <t>90tbl</t>
  </si>
  <si>
    <t>listindex</t>
  </si>
  <si>
    <t>x cust</t>
  </si>
  <si>
    <t>10 r3000 + 5 sap5 + 5 rusmid + 5 r2000 + 5 eafe + 5 eafesc + 5 msciem + 5 tremont + 5 cambpe + 5 lstindex + 5 ncrodce + 5 ncreiffl + 5 ncrtim + 5 slagg + 5 gloagg + 5 intagg + 10 1-3gc + 5 90tbl</t>
  </si>
  <si>
    <t>Custom Portfolio</t>
  </si>
  <si>
    <t>100% S&amp;P 500</t>
  </si>
  <si>
    <t>100% Barclays Agg.</t>
  </si>
  <si>
    <t>60% S&amp;P 500 + 40% Barclays Agg.</t>
  </si>
  <si>
    <t>Q4 1998</t>
  </si>
  <si>
    <t>Q1 1999</t>
  </si>
  <si>
    <t>Q2 1999</t>
  </si>
  <si>
    <t>Q3 1999</t>
  </si>
  <si>
    <t>Q4 1999</t>
  </si>
  <si>
    <t>Q1 2000</t>
  </si>
  <si>
    <t>Q2 2000</t>
  </si>
  <si>
    <t>Q3 2000</t>
  </si>
  <si>
    <t>Q4 2000</t>
  </si>
  <si>
    <t>Q1 2001</t>
  </si>
  <si>
    <t>Q2 2001</t>
  </si>
  <si>
    <t>Q3 2001</t>
  </si>
  <si>
    <t>Q4 2001</t>
  </si>
  <si>
    <t>Q1 2002</t>
  </si>
  <si>
    <t>Q2 2002</t>
  </si>
  <si>
    <t>Q3 2002</t>
  </si>
  <si>
    <t>Q4 2002</t>
  </si>
  <si>
    <t>Q1 2003</t>
  </si>
  <si>
    <t>Q2 2003</t>
  </si>
  <si>
    <t>Q3 2003</t>
  </si>
  <si>
    <t>Q4 2003</t>
  </si>
  <si>
    <t>Q1 2004</t>
  </si>
  <si>
    <t>Q2 2004</t>
  </si>
  <si>
    <t>Q3 2004</t>
  </si>
  <si>
    <t>Q4 2004</t>
  </si>
  <si>
    <t>Q1 2005</t>
  </si>
  <si>
    <t>Q2 2005</t>
  </si>
  <si>
    <t>Q3 2005</t>
  </si>
  <si>
    <t>Q4 2005</t>
  </si>
  <si>
    <t>Q1 2006</t>
  </si>
  <si>
    <t>Q2 2006</t>
  </si>
  <si>
    <t>Q3 2006</t>
  </si>
  <si>
    <t>Q4 2006</t>
  </si>
  <si>
    <t>Q1 2007</t>
  </si>
  <si>
    <t>Q2 2007</t>
  </si>
  <si>
    <t>Q3 2007</t>
  </si>
  <si>
    <t>Q4 2007</t>
  </si>
  <si>
    <t>Q1 2008</t>
  </si>
  <si>
    <t>Q2 2008</t>
  </si>
  <si>
    <t>Q3 2008</t>
  </si>
  <si>
    <t>Q4 2008</t>
  </si>
  <si>
    <t>Q1 2009</t>
  </si>
  <si>
    <t>Q2 2009</t>
  </si>
  <si>
    <t>Q3 2009</t>
  </si>
  <si>
    <t>Q4 2009</t>
  </si>
  <si>
    <t>Q1 2010</t>
  </si>
  <si>
    <t>Q2 2010</t>
  </si>
  <si>
    <t>Q3 2010</t>
  </si>
  <si>
    <t>Q4 2010</t>
  </si>
  <si>
    <t>Q1 2011</t>
  </si>
  <si>
    <t>Q2 2011</t>
  </si>
  <si>
    <t>Q3 2011</t>
  </si>
  <si>
    <t>Q4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</si>
  <si>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</si>
  <si>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</si>
  <si>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</si>
  <si>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</si>
  <si>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</si>
  <si>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</si>
  <si>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</si>
  <si>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</si>
  <si>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</si>
  <si>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</si>
  <si>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</si>
  <si>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</si>
  <si>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</si>
  <si>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</si>
  <si>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</si>
  <si>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</si>
  <si>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</si>
  <si>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</si>
  <si>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</si>
  <si>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</si>
  <si>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</si>
  <si>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</si>
  <si>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</si>
  <si>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</si>
  <si>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</si>
  <si>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</si>
  <si>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</si>
  <si>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</si>
  <si>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</si>
  <si>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</si>
  <si>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</si>
  <si>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</si>
  <si>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</si>
  <si>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</si>
  <si>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</si>
  <si>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</si>
  <si>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</si>
  <si>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</si>
  <si>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</si>
  <si>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</si>
  <si>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</si>
  <si>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</si>
  <si>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</si>
  <si>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</si>
  <si>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</si>
  <si>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</si>
  <si>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</si>
  <si>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</si>
  <si>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r>
      <t>Annual Total</t>
    </r>
    <r>
      <rPr>
        <b/>
        <sz val="12"/>
        <color theme="8" tint="-0.249977111117893"/>
        <rFont val="Arial"/>
        <family val="2"/>
      </rPr>
      <t xml:space="preserve"> Contributions</t>
    </r>
  </si>
  <si>
    <r>
      <t xml:space="preserve">Annual Total </t>
    </r>
    <r>
      <rPr>
        <b/>
        <sz val="12"/>
        <color theme="8" tint="-0.249977111117893"/>
        <rFont val="Arial"/>
        <family val="2"/>
      </rPr>
      <t>Income</t>
    </r>
  </si>
  <si>
    <r>
      <t>Total</t>
    </r>
    <r>
      <rPr>
        <b/>
        <sz val="12"/>
        <color theme="8" tint="-0.249977111117893"/>
        <rFont val="Arial"/>
        <family val="2"/>
      </rPr>
      <t xml:space="preserve"> Contributions</t>
    </r>
    <r>
      <rPr>
        <b/>
        <sz val="12"/>
        <color theme="1"/>
        <rFont val="Arial"/>
        <family val="2"/>
      </rPr>
      <t xml:space="preserve"> &amp; </t>
    </r>
    <r>
      <rPr>
        <b/>
        <sz val="12"/>
        <color theme="8" tint="-0.249977111117893"/>
        <rFont val="Arial"/>
        <family val="2"/>
      </rPr>
      <t>Income</t>
    </r>
    <r>
      <rPr>
        <b/>
        <sz val="12"/>
        <color theme="1"/>
        <rFont val="Arial"/>
        <family val="2"/>
      </rPr>
      <t xml:space="preserve"> Minus </t>
    </r>
    <r>
      <rPr>
        <b/>
        <sz val="12"/>
        <color theme="8" tint="-0.249977111117893"/>
        <rFont val="Arial"/>
        <family val="2"/>
      </rPr>
      <t>Benefit Payments &amp; Expenses</t>
    </r>
  </si>
  <si>
    <r>
      <t xml:space="preserve">Annual Total </t>
    </r>
    <r>
      <rPr>
        <b/>
        <sz val="12"/>
        <color theme="8" tint="-0.249977111117893"/>
        <rFont val="Arial"/>
        <family val="2"/>
      </rPr>
      <t>Benefit Payments</t>
    </r>
  </si>
  <si>
    <r>
      <t>Annual Total</t>
    </r>
    <r>
      <rPr>
        <b/>
        <sz val="12"/>
        <color theme="8" tint="-0.249977111117893"/>
        <rFont val="Arial"/>
        <family val="2"/>
      </rPr>
      <t xml:space="preserve"> Expenses</t>
    </r>
  </si>
  <si>
    <t>Custom Portfolio Return 
Using Historical Asset Class Performance from 1998-2024</t>
  </si>
  <si>
    <t>Custom Portfolio
26 Year Results
(1998-2024)</t>
  </si>
  <si>
    <t>Q1 2024</t>
  </si>
  <si>
    <t>Q2 2024</t>
  </si>
  <si>
    <t>Q3 2024</t>
  </si>
  <si>
    <t>Q4 2024</t>
  </si>
  <si>
    <r>
      <t>*Ending December 31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>, 2024</t>
    </r>
  </si>
  <si>
    <t>Pension Formula Calculator</t>
  </si>
  <si>
    <t>Palm Beach Gardens Police Pension Fund</t>
  </si>
  <si>
    <t>FY End September</t>
  </si>
  <si>
    <t>Investment Return</t>
  </si>
  <si>
    <t xml:space="preserve"> </t>
  </si>
  <si>
    <t>Annual</t>
  </si>
  <si>
    <t>Cumulative</t>
  </si>
  <si>
    <t>35-Year Annualized Return</t>
  </si>
  <si>
    <t>35-Year Annualized Risk</t>
  </si>
  <si>
    <t>35-Year Average Annual Return</t>
  </si>
  <si>
    <t>High Yield Fixed Income</t>
  </si>
  <si>
    <t>High Yield FI</t>
  </si>
  <si>
    <t>Barclays High Yield</t>
  </si>
  <si>
    <t>bchy</t>
  </si>
  <si>
    <r>
      <rPr>
        <b/>
        <sz val="12"/>
        <color theme="8" tint="-0.249977111117893"/>
        <rFont val="Arial"/>
        <family val="2"/>
      </rPr>
      <t>Benefit Payments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(Payouts) - Page 5 Financial Statement</t>
    </r>
  </si>
  <si>
    <r>
      <rPr>
        <b/>
        <sz val="12"/>
        <color theme="8" tint="-0.249977111117893"/>
        <rFont val="Arial"/>
        <family val="2"/>
      </rPr>
      <t>Expenses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(Payouts) - Page 5 Total Deductions Minus Benefits</t>
    </r>
  </si>
  <si>
    <r>
      <rPr>
        <b/>
        <sz val="12"/>
        <color theme="8" tint="-0.249977111117893"/>
        <rFont val="Arial"/>
        <family val="2"/>
      </rPr>
      <t>Contributions</t>
    </r>
    <r>
      <rPr>
        <b/>
        <sz val="12"/>
        <color theme="8"/>
        <rFont val="Arial"/>
        <family val="2"/>
      </rPr>
      <t xml:space="preserve"> </t>
    </r>
    <r>
      <rPr>
        <b/>
        <sz val="12"/>
        <color theme="1"/>
        <rFont val="Arial"/>
        <family val="2"/>
      </rPr>
      <t>(Receipts) - Page 5 Financial Statement</t>
    </r>
  </si>
  <si>
    <r>
      <t>Supplemental</t>
    </r>
    <r>
      <rPr>
        <b/>
        <sz val="12"/>
        <color theme="8"/>
        <rFont val="Arial"/>
        <family val="2"/>
      </rPr>
      <t xml:space="preserve"> </t>
    </r>
    <r>
      <rPr>
        <b/>
        <sz val="12"/>
        <color theme="8" tint="-0.249977111117893"/>
        <rFont val="Arial"/>
        <family val="2"/>
      </rPr>
      <t>Contribution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- Page 5 Financial Statement</t>
    </r>
  </si>
  <si>
    <t>PBGP Annual Return on Market Value (Page 35 of Palm Beach Gardens Police Actuarial Valuation Report)</t>
  </si>
  <si>
    <r>
      <t xml:space="preserve">Growth rate of </t>
    </r>
    <r>
      <rPr>
        <b/>
        <sz val="12"/>
        <color theme="8" tint="-0.249977111117893"/>
        <rFont val="Arial"/>
        <family val="2"/>
      </rPr>
      <t>Benefit Payments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- Pages 22/23 Financial Statement</t>
    </r>
  </si>
  <si>
    <r>
      <t xml:space="preserve">Growth rate of </t>
    </r>
    <r>
      <rPr>
        <b/>
        <sz val="12"/>
        <color theme="8" tint="-0.249977111117893"/>
        <rFont val="Arial"/>
        <family val="2"/>
      </rPr>
      <t>Expenses</t>
    </r>
    <r>
      <rPr>
        <sz val="12"/>
        <color theme="8" tint="-0.249977111117893"/>
        <rFont val="Arial"/>
        <family val="2"/>
      </rPr>
      <t xml:space="preserve"> </t>
    </r>
    <r>
      <rPr>
        <b/>
        <sz val="12"/>
        <color theme="1"/>
        <rFont val="Arial"/>
        <family val="2"/>
      </rPr>
      <t>- Pages 22/23 Financial Statement</t>
    </r>
  </si>
  <si>
    <r>
      <t xml:space="preserve">Growth rate of </t>
    </r>
    <r>
      <rPr>
        <b/>
        <sz val="12"/>
        <color theme="8" tint="-0.249977111117893"/>
        <rFont val="Arial"/>
        <family val="2"/>
      </rPr>
      <t>Contributions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- GRS Page 37</t>
    </r>
  </si>
  <si>
    <t>2025/2023 Growth Rate GASB 67 Pg 37 - 2 year</t>
  </si>
  <si>
    <t>Use either Historical 35-Year or From Input Asset Allocation</t>
  </si>
  <si>
    <r>
      <t>Growth of supplemental contribution (</t>
    </r>
    <r>
      <rPr>
        <b/>
        <sz val="12"/>
        <color theme="8" tint="-0.249977111117893"/>
        <rFont val="Arial"/>
        <family val="2"/>
      </rPr>
      <t>Contributions</t>
    </r>
    <r>
      <rPr>
        <sz val="12"/>
        <color theme="1"/>
        <rFont val="Arial"/>
        <family val="2"/>
      </rPr>
      <t xml:space="preserve">) </t>
    </r>
    <r>
      <rPr>
        <b/>
        <sz val="12"/>
        <color theme="1"/>
        <rFont val="Arial"/>
        <family val="2"/>
      </rPr>
      <t>- GRS Page 37</t>
    </r>
  </si>
  <si>
    <t>HIT F9 BUTTON TO REFRESH</t>
  </si>
  <si>
    <r>
      <rPr>
        <b/>
        <sz val="12"/>
        <color theme="8" tint="-0.249977111117893"/>
        <rFont val="Arial"/>
        <family val="2"/>
      </rPr>
      <t>Income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(Portfolio Return) - This is Calculated - Hit F9 to Refresh</t>
    </r>
  </si>
  <si>
    <t>Change the scenario using Cells B14 through B19</t>
  </si>
  <si>
    <t>Does the Plan Go to Negative Assets at or before 2051?</t>
  </si>
  <si>
    <t>9-Year Average Growth (2024/2015)</t>
  </si>
  <si>
    <t>Average of 9-Years of Growth (2024/2015)</t>
  </si>
  <si>
    <t>Assets (Market Value) - Page 5 Financial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</si>
</sst>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0.0"/>
  </numFmts>
  <fonts count="30">
    <font>
      <sz val="11"/>
      <color theme="1"/>
      <name val="Calibri"/>
      <family val="2"/>
      <scheme val="minor"/>
    </font>
    <font>
      <b/>
      <sz val="10"/>
      <color rgb="FF000000"/>
      <name val="Book Antiqua"/>
      <family val="1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rebuchet MS"/>
      <family val="2"/>
    </font>
    <font>
      <sz val="12"/>
      <color theme="1"/>
      <name val="Calibri"/>
      <family val="2"/>
      <scheme val="minor"/>
    </font>
    <font>
      <b/>
      <sz val="12"/>
      <color rgb="FF000000"/>
      <name val="Book Antiqua"/>
      <family val="1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8" tint="-0.249977111117893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8"/>
      <name val="Arial"/>
      <family val="2"/>
    </font>
    <font>
      <b/>
      <sz val="20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8" tint="-0.249977111117893"/>
      <name val="Arial"/>
      <family val="2"/>
    </font>
    <font>
      <b/>
      <i/>
      <sz val="12"/>
      <color theme="1"/>
      <name val="Arial"/>
      <family val="2"/>
    </font>
    <font>
      <b/>
      <u/>
      <sz val="14"/>
      <color rgb="FF000000"/>
      <name val="Palatino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0253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4.9989318521683403E-2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3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2" fillId="0" borderId="0" xfId="0" applyFont="1"/>
    <xf numFmtId="3" fontId="2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4" borderId="0" xfId="0" applyFont="1" applyFill="1"/>
    <xf numFmtId="0" fontId="9" fillId="0" borderId="0" xfId="0" applyFont="1"/>
    <xf numFmtId="0" fontId="9" fillId="4" borderId="0" xfId="0" applyFont="1" applyFill="1" applyAlignment="1">
      <alignment wrapText="1"/>
    </xf>
    <xf numFmtId="3" fontId="9" fillId="4" borderId="0" xfId="0" applyNumberFormat="1" applyFont="1" applyFill="1"/>
    <xf numFmtId="3" fontId="8" fillId="0" borderId="0" xfId="0" applyNumberFormat="1" applyFont="1"/>
    <xf numFmtId="164" fontId="8" fillId="0" borderId="0" xfId="0" applyNumberFormat="1" applyFont="1"/>
    <xf numFmtId="164" fontId="8" fillId="3" borderId="3" xfId="0" applyNumberFormat="1" applyFont="1" applyFill="1" applyBorder="1"/>
    <xf numFmtId="0" fontId="11" fillId="0" borderId="0" xfId="0" applyFont="1"/>
    <xf numFmtId="164" fontId="8" fillId="3" borderId="0" xfId="0" applyNumberFormat="1" applyFont="1" applyFill="1"/>
    <xf numFmtId="1" fontId="8" fillId="0" borderId="0" xfId="0" applyNumberFormat="1" applyFont="1"/>
    <xf numFmtId="164" fontId="8" fillId="4" borderId="0" xfId="0" applyNumberFormat="1" applyFont="1" applyFill="1"/>
    <xf numFmtId="0" fontId="12" fillId="0" borderId="0" xfId="0" applyFont="1"/>
    <xf numFmtId="0" fontId="14" fillId="5" borderId="0" xfId="0" applyFont="1" applyFill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0" fillId="2" borderId="0" xfId="0" applyFill="1"/>
    <xf numFmtId="0" fontId="13" fillId="0" borderId="0" xfId="0" applyFont="1"/>
    <xf numFmtId="0" fontId="17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/>
    </xf>
    <xf numFmtId="0" fontId="0" fillId="7" borderId="0" xfId="0" applyFill="1"/>
    <xf numFmtId="0" fontId="13" fillId="8" borderId="0" xfId="0" applyFont="1" applyFill="1" applyAlignment="1">
      <alignment horizontal="center"/>
    </xf>
    <xf numFmtId="0" fontId="0" fillId="8" borderId="0" xfId="0" applyFill="1"/>
    <xf numFmtId="2" fontId="0" fillId="0" borderId="0" xfId="0" applyNumberFormat="1"/>
    <xf numFmtId="2" fontId="13" fillId="8" borderId="20" xfId="0" applyNumberFormat="1" applyFont="1" applyFill="1" applyBorder="1"/>
    <xf numFmtId="0" fontId="0" fillId="0" borderId="0" xfId="0" quotePrefix="1"/>
    <xf numFmtId="165" fontId="0" fillId="0" borderId="0" xfId="1" applyNumberFormat="1" applyFont="1"/>
    <xf numFmtId="0" fontId="0" fillId="0" borderId="0" xfId="0" applyAlignment="1">
      <alignment wrapText="1"/>
    </xf>
    <xf numFmtId="165" fontId="0" fillId="0" borderId="0" xfId="0" applyNumberFormat="1"/>
    <xf numFmtId="0" fontId="20" fillId="5" borderId="13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2" fontId="21" fillId="4" borderId="18" xfId="0" applyNumberFormat="1" applyFont="1" applyFill="1" applyBorder="1" applyAlignment="1">
      <alignment horizontal="center" vertical="center"/>
    </xf>
    <xf numFmtId="2" fontId="21" fillId="4" borderId="19" xfId="0" applyNumberFormat="1" applyFont="1" applyFill="1" applyBorder="1" applyAlignment="1">
      <alignment horizontal="center" vertical="center"/>
    </xf>
    <xf numFmtId="2" fontId="21" fillId="4" borderId="16" xfId="0" applyNumberFormat="1" applyFont="1" applyFill="1" applyBorder="1" applyAlignment="1">
      <alignment horizontal="center" vertical="center"/>
    </xf>
    <xf numFmtId="0" fontId="22" fillId="0" borderId="0" xfId="0" applyFont="1"/>
    <xf numFmtId="0" fontId="14" fillId="5" borderId="4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2" fontId="22" fillId="2" borderId="0" xfId="0" applyNumberFormat="1" applyFont="1" applyFill="1" applyAlignment="1">
      <alignment horizontal="center" vertical="center" wrapText="1"/>
    </xf>
    <xf numFmtId="2" fontId="22" fillId="2" borderId="0" xfId="0" applyNumberFormat="1" applyFont="1" applyFill="1" applyAlignment="1">
      <alignment horizontal="center" vertical="center"/>
    </xf>
    <xf numFmtId="2" fontId="22" fillId="2" borderId="6" xfId="0" applyNumberFormat="1" applyFont="1" applyFill="1" applyBorder="1" applyAlignment="1">
      <alignment horizontal="center" vertical="center"/>
    </xf>
    <xf numFmtId="2" fontId="22" fillId="2" borderId="7" xfId="0" applyNumberFormat="1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24" fillId="0" borderId="0" xfId="0" applyFont="1"/>
    <xf numFmtId="0" fontId="0" fillId="0" borderId="0" xfId="0" applyAlignment="1">
      <alignment horizontal="right"/>
    </xf>
    <xf numFmtId="0" fontId="25" fillId="0" borderId="0" xfId="0" applyFont="1" applyAlignment="1">
      <alignment horizontal="right"/>
    </xf>
    <xf numFmtId="166" fontId="0" fillId="0" borderId="0" xfId="0" applyNumberFormat="1"/>
    <xf numFmtId="0" fontId="0" fillId="2" borderId="0" xfId="0" applyFill="1" applyAlignment="1">
      <alignment horizontal="center"/>
    </xf>
    <xf numFmtId="0" fontId="26" fillId="0" borderId="0" xfId="0" applyFont="1"/>
    <xf numFmtId="164" fontId="9" fillId="4" borderId="0" xfId="0" applyNumberFormat="1" applyFont="1" applyFill="1" applyAlignment="1">
      <alignment horizontal="right"/>
    </xf>
    <xf numFmtId="0" fontId="28" fillId="0" borderId="0" xfId="0" applyFont="1"/>
    <xf numFmtId="0" fontId="6" fillId="0" borderId="1" xfId="0" applyFont="1" applyBorder="1" applyAlignment="1">
      <alignment horizontal="left" vertical="center"/>
    </xf>
    <xf numFmtId="0" fontId="29" fillId="0" borderId="0" xfId="0" applyFont="1"/>
    <xf numFmtId="0" fontId="14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5" borderId="11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Growth of $1mm</a:t>
            </a:r>
          </a:p>
          <a:p>
            <a:pPr>
              <a:defRPr/>
            </a:pPr>
            <a:r>
              <a:rPr lang="en-US"/>
              <a:t>1998-2024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384077208862724E-2"/>
          <c:y val="0.11871814916692877"/>
          <c:w val="0.84286232955920715"/>
          <c:h val="0.73603937775310158"/>
        </c:manualLayout>
      </c:layout>
      <c:lineChart>
        <c:grouping val="standard"/>
        <c:varyColors val="0"/>
        <c:ser>
          <c:idx val="0"/>
          <c:order val="0"/>
          <c:tx>
            <c:strRef>
              <c:f>'chart data'!$B$1</c:f>
              <c:strCache>
                <c:ptCount val="1"/>
                <c:pt idx="0">
                  <c:v> Custom Portfolio </c:v>
                </c:pt>
              </c:strCache>
            </c:strRef>
          </c:tx>
          <c:spPr>
            <a:ln w="31750" cap="rnd" cmpd="sng">
              <a:solidFill>
                <a:schemeClr val="tx1">
                  <a:lumMod val="95000"/>
                  <a:lumOff val="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04"/>
              <c:layout>
                <c:manualLayout>
                  <c:x val="3.703879050169868E-3"/>
                  <c:y val="-2.6294163713605528E-2"/>
                </c:manualLayout>
              </c:layout>
              <c:tx>
                <c:rich>
                  <a:bodyPr/>
                  <a:lstStyle/>
                  <a:p>
                    <a:fld id="{47E4472C-811A-463C-9409-63EB73998E10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E52-4A97-B227-5CB4FCE4F3E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'chart data'!$A$2:$A$106</c:f>
              <c:strCache>
                <c:ptCount val="105"/>
                <c:pt idx="0">
                  <c:v>Q4 1998</c:v>
                </c:pt>
                <c:pt idx="1">
                  <c:v>Q1 1999</c:v>
                </c:pt>
                <c:pt idx="2">
                  <c:v>Q2 1999</c:v>
                </c:pt>
                <c:pt idx="3">
                  <c:v>Q3 1999</c:v>
                </c:pt>
                <c:pt idx="4">
                  <c:v>Q4 1999</c:v>
                </c:pt>
                <c:pt idx="5">
                  <c:v>Q1 2000</c:v>
                </c:pt>
                <c:pt idx="6">
                  <c:v>Q2 2000</c:v>
                </c:pt>
                <c:pt idx="7">
                  <c:v>Q3 2000</c:v>
                </c:pt>
                <c:pt idx="8">
                  <c:v>Q4 2000</c:v>
                </c:pt>
                <c:pt idx="9">
                  <c:v>Q1 2001</c:v>
                </c:pt>
                <c:pt idx="10">
                  <c:v>Q2 2001</c:v>
                </c:pt>
                <c:pt idx="11">
                  <c:v>Q3 2001</c:v>
                </c:pt>
                <c:pt idx="12">
                  <c:v>Q4 2001</c:v>
                </c:pt>
                <c:pt idx="13">
                  <c:v>Q1 2002</c:v>
                </c:pt>
                <c:pt idx="14">
                  <c:v>Q2 2002</c:v>
                </c:pt>
                <c:pt idx="15">
                  <c:v>Q3 2002</c:v>
                </c:pt>
                <c:pt idx="16">
                  <c:v>Q4 2002</c:v>
                </c:pt>
                <c:pt idx="17">
                  <c:v>Q1 2003</c:v>
                </c:pt>
                <c:pt idx="18">
                  <c:v>Q2 2003</c:v>
                </c:pt>
                <c:pt idx="19">
                  <c:v>Q3 2003</c:v>
                </c:pt>
                <c:pt idx="20">
                  <c:v>Q4 2003</c:v>
                </c:pt>
                <c:pt idx="21">
                  <c:v>Q1 2004</c:v>
                </c:pt>
                <c:pt idx="22">
                  <c:v>Q2 2004</c:v>
                </c:pt>
                <c:pt idx="23">
                  <c:v>Q3 2004</c:v>
                </c:pt>
                <c:pt idx="24">
                  <c:v>Q4 2004</c:v>
                </c:pt>
                <c:pt idx="25">
                  <c:v>Q1 2005</c:v>
                </c:pt>
                <c:pt idx="26">
                  <c:v>Q2 2005</c:v>
                </c:pt>
                <c:pt idx="27">
                  <c:v>Q3 2005</c:v>
                </c:pt>
                <c:pt idx="28">
                  <c:v>Q4 2005</c:v>
                </c:pt>
                <c:pt idx="29">
                  <c:v>Q1 2006</c:v>
                </c:pt>
                <c:pt idx="30">
                  <c:v>Q2 2006</c:v>
                </c:pt>
                <c:pt idx="31">
                  <c:v>Q3 2006</c:v>
                </c:pt>
                <c:pt idx="32">
                  <c:v>Q4 2006</c:v>
                </c:pt>
                <c:pt idx="33">
                  <c:v>Q1 2007</c:v>
                </c:pt>
                <c:pt idx="34">
                  <c:v>Q2 2007</c:v>
                </c:pt>
                <c:pt idx="35">
                  <c:v>Q3 2007</c:v>
                </c:pt>
                <c:pt idx="36">
                  <c:v>Q4 2007</c:v>
                </c:pt>
                <c:pt idx="37">
                  <c:v>Q1 2008</c:v>
                </c:pt>
                <c:pt idx="38">
                  <c:v>Q2 2008</c:v>
                </c:pt>
                <c:pt idx="39">
                  <c:v>Q3 2008</c:v>
                </c:pt>
                <c:pt idx="40">
                  <c:v>Q4 2008</c:v>
                </c:pt>
                <c:pt idx="41">
                  <c:v>Q1 2009</c:v>
                </c:pt>
                <c:pt idx="42">
                  <c:v>Q2 2009</c:v>
                </c:pt>
                <c:pt idx="43">
                  <c:v>Q3 2009</c:v>
                </c:pt>
                <c:pt idx="44">
                  <c:v>Q4 2009</c:v>
                </c:pt>
                <c:pt idx="45">
                  <c:v>Q1 2010</c:v>
                </c:pt>
                <c:pt idx="46">
                  <c:v>Q2 2010</c:v>
                </c:pt>
                <c:pt idx="47">
                  <c:v>Q3 2010</c:v>
                </c:pt>
                <c:pt idx="48">
                  <c:v>Q4 2010</c:v>
                </c:pt>
                <c:pt idx="49">
                  <c:v>Q1 2011</c:v>
                </c:pt>
                <c:pt idx="50">
                  <c:v>Q2 2011</c:v>
                </c:pt>
                <c:pt idx="51">
                  <c:v>Q3 2011</c:v>
                </c:pt>
                <c:pt idx="52">
                  <c:v>Q4 2011</c:v>
                </c:pt>
                <c:pt idx="53">
                  <c:v>Q1 2012</c:v>
                </c:pt>
                <c:pt idx="54">
                  <c:v>Q2 2012</c:v>
                </c:pt>
                <c:pt idx="55">
                  <c:v>Q3 2012</c:v>
                </c:pt>
                <c:pt idx="56">
                  <c:v>Q4 2012</c:v>
                </c:pt>
                <c:pt idx="57">
                  <c:v>Q1 2013</c:v>
                </c:pt>
                <c:pt idx="58">
                  <c:v>Q2 2013</c:v>
                </c:pt>
                <c:pt idx="59">
                  <c:v>Q3 2013</c:v>
                </c:pt>
                <c:pt idx="60">
                  <c:v>Q4 2013</c:v>
                </c:pt>
                <c:pt idx="61">
                  <c:v>Q1 2014</c:v>
                </c:pt>
                <c:pt idx="62">
                  <c:v>Q2 2014</c:v>
                </c:pt>
                <c:pt idx="63">
                  <c:v>Q3 2014</c:v>
                </c:pt>
                <c:pt idx="64">
                  <c:v>Q4 2014</c:v>
                </c:pt>
                <c:pt idx="65">
                  <c:v>Q1 2015</c:v>
                </c:pt>
                <c:pt idx="66">
                  <c:v>Q2 2015</c:v>
                </c:pt>
                <c:pt idx="67">
                  <c:v>Q3 2015</c:v>
                </c:pt>
                <c:pt idx="68">
                  <c:v>Q4 2015</c:v>
                </c:pt>
                <c:pt idx="69">
                  <c:v>Q1 2016</c:v>
                </c:pt>
                <c:pt idx="70">
                  <c:v>Q2 2016</c:v>
                </c:pt>
                <c:pt idx="71">
                  <c:v>Q3 2016</c:v>
                </c:pt>
                <c:pt idx="72">
                  <c:v>Q4 2016</c:v>
                </c:pt>
                <c:pt idx="73">
                  <c:v>Q1 2017</c:v>
                </c:pt>
                <c:pt idx="74">
                  <c:v>Q2 2017</c:v>
                </c:pt>
                <c:pt idx="75">
                  <c:v>Q3 2017</c:v>
                </c:pt>
                <c:pt idx="76">
                  <c:v>Q4 2017</c:v>
                </c:pt>
                <c:pt idx="77">
                  <c:v>Q1 2018</c:v>
                </c:pt>
                <c:pt idx="78">
                  <c:v>Q2 2018</c:v>
                </c:pt>
                <c:pt idx="79">
                  <c:v>Q3 2018</c:v>
                </c:pt>
                <c:pt idx="80">
                  <c:v>Q4 2018</c:v>
                </c:pt>
                <c:pt idx="81">
                  <c:v>Q1 2019</c:v>
                </c:pt>
                <c:pt idx="82">
                  <c:v>Q2 2019</c:v>
                </c:pt>
                <c:pt idx="83">
                  <c:v>Q3 2019</c:v>
                </c:pt>
                <c:pt idx="84">
                  <c:v>Q4 2019</c:v>
                </c:pt>
                <c:pt idx="85">
                  <c:v>Q1 2020</c:v>
                </c:pt>
                <c:pt idx="86">
                  <c:v>Q2 2020</c:v>
                </c:pt>
                <c:pt idx="87">
                  <c:v>Q3 2020</c:v>
                </c:pt>
                <c:pt idx="88">
                  <c:v>Q4 2020</c:v>
                </c:pt>
                <c:pt idx="89">
                  <c:v>Q1 2021</c:v>
                </c:pt>
                <c:pt idx="90">
                  <c:v>Q2 2021</c:v>
                </c:pt>
                <c:pt idx="91">
                  <c:v>Q3 2021</c:v>
                </c:pt>
                <c:pt idx="92">
                  <c:v>Q4 2021</c:v>
                </c:pt>
                <c:pt idx="93">
                  <c:v>Q1 2022</c:v>
                </c:pt>
                <c:pt idx="94">
                  <c:v>Q2 2022</c:v>
                </c:pt>
                <c:pt idx="95">
                  <c:v>Q3 2022</c:v>
                </c:pt>
                <c:pt idx="96">
                  <c:v>Q4 2022</c:v>
                </c:pt>
                <c:pt idx="97">
                  <c:v>Q1 2023</c:v>
                </c:pt>
                <c:pt idx="98">
                  <c:v>Q2 2023</c:v>
                </c:pt>
                <c:pt idx="99">
                  <c:v>Q3 2023</c:v>
                </c:pt>
                <c:pt idx="100">
                  <c:v>Q4 2023</c:v>
                </c:pt>
                <c:pt idx="101">
                  <c:v>Q1 2024</c:v>
                </c:pt>
                <c:pt idx="102">
                  <c:v>Q2 2024</c:v>
                </c:pt>
                <c:pt idx="103">
                  <c:v>Q3 2024</c:v>
                </c:pt>
                <c:pt idx="104">
                  <c:v>Q4 2024</c:v>
                </c:pt>
              </c:strCache>
            </c:strRef>
          </c:cat>
          <c:val>
            <c:numRef>
              <c:f>'chart data'!$B$2:$B$106</c:f>
              <c:numCache>
                <c:formatCode>_("$"* #,##0_);_("$"* \(#,##0\);_("$"* "-"??_);_(@_)</c:formatCode>
                <c:ptCount val="105"/>
                <c:pt idx="0">
                  <c:v>1000000</c:v>
                </c:pt>
                <c:pt idx="1">
                  <c:v>1020997.9938626291</c:v>
                </c:pt>
                <c:pt idx="2">
                  <c:v>1080369.9832083152</c:v>
                </c:pt>
                <c:pt idx="3">
                  <c:v>1055144.332088188</c:v>
                </c:pt>
                <c:pt idx="4">
                  <c:v>1144939.6287361032</c:v>
                </c:pt>
                <c:pt idx="5">
                  <c:v>1184125.6176288163</c:v>
                </c:pt>
                <c:pt idx="6">
                  <c:v>1177015.5702431789</c:v>
                </c:pt>
                <c:pt idx="7">
                  <c:v>1186262.9104197775</c:v>
                </c:pt>
                <c:pt idx="8">
                  <c:v>1154686.712178495</c:v>
                </c:pt>
                <c:pt idx="9">
                  <c:v>1099814.7703737505</c:v>
                </c:pt>
                <c:pt idx="10">
                  <c:v>1149195.6552198615</c:v>
                </c:pt>
                <c:pt idx="11">
                  <c:v>1055767.0955154244</c:v>
                </c:pt>
                <c:pt idx="12">
                  <c:v>1133576.2499576227</c:v>
                </c:pt>
                <c:pt idx="13">
                  <c:v>1151314.0284236625</c:v>
                </c:pt>
                <c:pt idx="14">
                  <c:v>1098618.3862705035</c:v>
                </c:pt>
                <c:pt idx="15">
                  <c:v>1000968.4760246379</c:v>
                </c:pt>
                <c:pt idx="16">
                  <c:v>1048364.9263606368</c:v>
                </c:pt>
                <c:pt idx="17">
                  <c:v>1036506.2784338119</c:v>
                </c:pt>
                <c:pt idx="18">
                  <c:v>1156761.2188694787</c:v>
                </c:pt>
                <c:pt idx="19">
                  <c:v>1202131.1363415429</c:v>
                </c:pt>
                <c:pt idx="20">
                  <c:v>1299336.7092633951</c:v>
                </c:pt>
                <c:pt idx="21">
                  <c:v>1345519.3199858216</c:v>
                </c:pt>
                <c:pt idx="22">
                  <c:v>1352820.8838864109</c:v>
                </c:pt>
                <c:pt idx="23">
                  <c:v>1358235.3424824148</c:v>
                </c:pt>
                <c:pt idx="24">
                  <c:v>1460828.7403362207</c:v>
                </c:pt>
                <c:pt idx="25">
                  <c:v>1460016.3536924534</c:v>
                </c:pt>
                <c:pt idx="26">
                  <c:v>1497312.3319728125</c:v>
                </c:pt>
                <c:pt idx="27">
                  <c:v>1555965.9194445887</c:v>
                </c:pt>
                <c:pt idx="28">
                  <c:v>1596499.7324754456</c:v>
                </c:pt>
                <c:pt idx="29">
                  <c:v>1666179.4336578634</c:v>
                </c:pt>
                <c:pt idx="30">
                  <c:v>1653047.4347811691</c:v>
                </c:pt>
                <c:pt idx="31">
                  <c:v>1713874.6471370426</c:v>
                </c:pt>
                <c:pt idx="32">
                  <c:v>1809966.4473477292</c:v>
                </c:pt>
                <c:pt idx="33">
                  <c:v>1851702.8818369485</c:v>
                </c:pt>
                <c:pt idx="34">
                  <c:v>1927165.9338059262</c:v>
                </c:pt>
                <c:pt idx="35">
                  <c:v>1955582.6609626184</c:v>
                </c:pt>
                <c:pt idx="36">
                  <c:v>1935104.2823868752</c:v>
                </c:pt>
                <c:pt idx="37">
                  <c:v>1837563.4784548874</c:v>
                </c:pt>
                <c:pt idx="38">
                  <c:v>1822453.4707654873</c:v>
                </c:pt>
                <c:pt idx="39">
                  <c:v>1691491.8145991771</c:v>
                </c:pt>
                <c:pt idx="40">
                  <c:v>1429499.5735611152</c:v>
                </c:pt>
                <c:pt idx="41">
                  <c:v>1330402.0162148809</c:v>
                </c:pt>
                <c:pt idx="42">
                  <c:v>1496759.3012717278</c:v>
                </c:pt>
                <c:pt idx="43">
                  <c:v>1660777.0185002135</c:v>
                </c:pt>
                <c:pt idx="44">
                  <c:v>1706144.9578321215</c:v>
                </c:pt>
                <c:pt idx="45">
                  <c:v>1778939.8727153807</c:v>
                </c:pt>
                <c:pt idx="46">
                  <c:v>1689047.8456254769</c:v>
                </c:pt>
                <c:pt idx="47">
                  <c:v>1837772.0014559606</c:v>
                </c:pt>
                <c:pt idx="48">
                  <c:v>1983308.2922264617</c:v>
                </c:pt>
                <c:pt idx="49">
                  <c:v>2065262.8069631585</c:v>
                </c:pt>
                <c:pt idx="50">
                  <c:v>2089213.5139919003</c:v>
                </c:pt>
                <c:pt idx="51">
                  <c:v>1914560.7910964452</c:v>
                </c:pt>
                <c:pt idx="52">
                  <c:v>2043373.5885330397</c:v>
                </c:pt>
                <c:pt idx="53">
                  <c:v>2210607.581606444</c:v>
                </c:pt>
                <c:pt idx="54">
                  <c:v>2177261.877295665</c:v>
                </c:pt>
                <c:pt idx="55">
                  <c:v>2278374.0082870051</c:v>
                </c:pt>
                <c:pt idx="56">
                  <c:v>2307295.7599361241</c:v>
                </c:pt>
                <c:pt idx="57">
                  <c:v>2456195.7551708343</c:v>
                </c:pt>
                <c:pt idx="58">
                  <c:v>2479634.4170568297</c:v>
                </c:pt>
                <c:pt idx="59">
                  <c:v>2603362.3780775261</c:v>
                </c:pt>
                <c:pt idx="60">
                  <c:v>2752221.0300772805</c:v>
                </c:pt>
                <c:pt idx="61">
                  <c:v>2809075.6643777946</c:v>
                </c:pt>
                <c:pt idx="62">
                  <c:v>2908709.3167445669</c:v>
                </c:pt>
                <c:pt idx="63">
                  <c:v>2896427.0347788553</c:v>
                </c:pt>
                <c:pt idx="64">
                  <c:v>2988428.848789895</c:v>
                </c:pt>
                <c:pt idx="65">
                  <c:v>3058092.9486991237</c:v>
                </c:pt>
                <c:pt idx="66">
                  <c:v>3073471.7300736685</c:v>
                </c:pt>
                <c:pt idx="67">
                  <c:v>2958740.6248449283</c:v>
                </c:pt>
                <c:pt idx="68">
                  <c:v>3064069.1916919081</c:v>
                </c:pt>
                <c:pt idx="69">
                  <c:v>3116847.4720203727</c:v>
                </c:pt>
                <c:pt idx="70">
                  <c:v>3182471.5468970556</c:v>
                </c:pt>
                <c:pt idx="71">
                  <c:v>3297741.2860204154</c:v>
                </c:pt>
                <c:pt idx="72">
                  <c:v>3346056.6583952443</c:v>
                </c:pt>
                <c:pt idx="73">
                  <c:v>3479452.570548282</c:v>
                </c:pt>
                <c:pt idx="74">
                  <c:v>3576430.5112035694</c:v>
                </c:pt>
                <c:pt idx="75">
                  <c:v>3696611.9658757127</c:v>
                </c:pt>
                <c:pt idx="76">
                  <c:v>3844608.6126063145</c:v>
                </c:pt>
                <c:pt idx="77">
                  <c:v>3837274.9287593788</c:v>
                </c:pt>
                <c:pt idx="78">
                  <c:v>3906252.2047569198</c:v>
                </c:pt>
                <c:pt idx="79">
                  <c:v>4044108.7408793177</c:v>
                </c:pt>
                <c:pt idx="80">
                  <c:v>3719677.8130228631</c:v>
                </c:pt>
                <c:pt idx="81">
                  <c:v>4053890.7599644959</c:v>
                </c:pt>
                <c:pt idx="82">
                  <c:v>4176721.3267603861</c:v>
                </c:pt>
                <c:pt idx="83">
                  <c:v>4223987.807355185</c:v>
                </c:pt>
                <c:pt idx="84">
                  <c:v>4464415.7811456667</c:v>
                </c:pt>
                <c:pt idx="85">
                  <c:v>3868531.7203214499</c:v>
                </c:pt>
                <c:pt idx="86">
                  <c:v>4391512.5823026113</c:v>
                </c:pt>
                <c:pt idx="87">
                  <c:v>4630437.5590428011</c:v>
                </c:pt>
                <c:pt idx="88">
                  <c:v>5084712.9957928965</c:v>
                </c:pt>
                <c:pt idx="89">
                  <c:v>5262106.6592637906</c:v>
                </c:pt>
                <c:pt idx="90">
                  <c:v>5537242.1949973125</c:v>
                </c:pt>
                <c:pt idx="91">
                  <c:v>5577918.7270721374</c:v>
                </c:pt>
                <c:pt idx="92">
                  <c:v>5880260.0725402553</c:v>
                </c:pt>
                <c:pt idx="93">
                  <c:v>5664895.312975212</c:v>
                </c:pt>
                <c:pt idx="94">
                  <c:v>5087602.9676281288</c:v>
                </c:pt>
                <c:pt idx="95">
                  <c:v>4885874.9904016573</c:v>
                </c:pt>
                <c:pt idx="96">
                  <c:v>5136953.9734434998</c:v>
                </c:pt>
                <c:pt idx="97">
                  <c:v>5341816.3365845876</c:v>
                </c:pt>
                <c:pt idx="98">
                  <c:v>5524738.783138955</c:v>
                </c:pt>
                <c:pt idx="99">
                  <c:v>5369541.8240410713</c:v>
                </c:pt>
                <c:pt idx="100">
                  <c:v>5797585.1551697385</c:v>
                </c:pt>
                <c:pt idx="101">
                  <c:v>6060357.2879579933</c:v>
                </c:pt>
                <c:pt idx="102">
                  <c:v>6123558.6948892269</c:v>
                </c:pt>
                <c:pt idx="103">
                  <c:v>6469393.3953456962</c:v>
                </c:pt>
                <c:pt idx="104">
                  <c:v>6448997.0156825325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2-4A97-B227-5CB4FCE4F3E7}"/>
            </c:ext>
          </c:extLst>
        </c:ser>
        <c:ser>
          <c:idx val="1"/>
          <c:order val="1"/>
          <c:tx>
            <c:strRef>
              <c:f>'chart data'!$C$1</c:f>
              <c:strCache>
                <c:ptCount val="1"/>
                <c:pt idx="0">
                  <c:v>100% S&amp;P 500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104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4AAF7F04-3F36-405F-A994-E0EE5A77F90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E52-4A97-B227-5CB4FCE4F3E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'chart data'!$A$2:$A$106</c:f>
              <c:strCache>
                <c:ptCount val="105"/>
                <c:pt idx="0">
                  <c:v>Q4 1998</c:v>
                </c:pt>
                <c:pt idx="1">
                  <c:v>Q1 1999</c:v>
                </c:pt>
                <c:pt idx="2">
                  <c:v>Q2 1999</c:v>
                </c:pt>
                <c:pt idx="3">
                  <c:v>Q3 1999</c:v>
                </c:pt>
                <c:pt idx="4">
                  <c:v>Q4 1999</c:v>
                </c:pt>
                <c:pt idx="5">
                  <c:v>Q1 2000</c:v>
                </c:pt>
                <c:pt idx="6">
                  <c:v>Q2 2000</c:v>
                </c:pt>
                <c:pt idx="7">
                  <c:v>Q3 2000</c:v>
                </c:pt>
                <c:pt idx="8">
                  <c:v>Q4 2000</c:v>
                </c:pt>
                <c:pt idx="9">
                  <c:v>Q1 2001</c:v>
                </c:pt>
                <c:pt idx="10">
                  <c:v>Q2 2001</c:v>
                </c:pt>
                <c:pt idx="11">
                  <c:v>Q3 2001</c:v>
                </c:pt>
                <c:pt idx="12">
                  <c:v>Q4 2001</c:v>
                </c:pt>
                <c:pt idx="13">
                  <c:v>Q1 2002</c:v>
                </c:pt>
                <c:pt idx="14">
                  <c:v>Q2 2002</c:v>
                </c:pt>
                <c:pt idx="15">
                  <c:v>Q3 2002</c:v>
                </c:pt>
                <c:pt idx="16">
                  <c:v>Q4 2002</c:v>
                </c:pt>
                <c:pt idx="17">
                  <c:v>Q1 2003</c:v>
                </c:pt>
                <c:pt idx="18">
                  <c:v>Q2 2003</c:v>
                </c:pt>
                <c:pt idx="19">
                  <c:v>Q3 2003</c:v>
                </c:pt>
                <c:pt idx="20">
                  <c:v>Q4 2003</c:v>
                </c:pt>
                <c:pt idx="21">
                  <c:v>Q1 2004</c:v>
                </c:pt>
                <c:pt idx="22">
                  <c:v>Q2 2004</c:v>
                </c:pt>
                <c:pt idx="23">
                  <c:v>Q3 2004</c:v>
                </c:pt>
                <c:pt idx="24">
                  <c:v>Q4 2004</c:v>
                </c:pt>
                <c:pt idx="25">
                  <c:v>Q1 2005</c:v>
                </c:pt>
                <c:pt idx="26">
                  <c:v>Q2 2005</c:v>
                </c:pt>
                <c:pt idx="27">
                  <c:v>Q3 2005</c:v>
                </c:pt>
                <c:pt idx="28">
                  <c:v>Q4 2005</c:v>
                </c:pt>
                <c:pt idx="29">
                  <c:v>Q1 2006</c:v>
                </c:pt>
                <c:pt idx="30">
                  <c:v>Q2 2006</c:v>
                </c:pt>
                <c:pt idx="31">
                  <c:v>Q3 2006</c:v>
                </c:pt>
                <c:pt idx="32">
                  <c:v>Q4 2006</c:v>
                </c:pt>
                <c:pt idx="33">
                  <c:v>Q1 2007</c:v>
                </c:pt>
                <c:pt idx="34">
                  <c:v>Q2 2007</c:v>
                </c:pt>
                <c:pt idx="35">
                  <c:v>Q3 2007</c:v>
                </c:pt>
                <c:pt idx="36">
                  <c:v>Q4 2007</c:v>
                </c:pt>
                <c:pt idx="37">
                  <c:v>Q1 2008</c:v>
                </c:pt>
                <c:pt idx="38">
                  <c:v>Q2 2008</c:v>
                </c:pt>
                <c:pt idx="39">
                  <c:v>Q3 2008</c:v>
                </c:pt>
                <c:pt idx="40">
                  <c:v>Q4 2008</c:v>
                </c:pt>
                <c:pt idx="41">
                  <c:v>Q1 2009</c:v>
                </c:pt>
                <c:pt idx="42">
                  <c:v>Q2 2009</c:v>
                </c:pt>
                <c:pt idx="43">
                  <c:v>Q3 2009</c:v>
                </c:pt>
                <c:pt idx="44">
                  <c:v>Q4 2009</c:v>
                </c:pt>
                <c:pt idx="45">
                  <c:v>Q1 2010</c:v>
                </c:pt>
                <c:pt idx="46">
                  <c:v>Q2 2010</c:v>
                </c:pt>
                <c:pt idx="47">
                  <c:v>Q3 2010</c:v>
                </c:pt>
                <c:pt idx="48">
                  <c:v>Q4 2010</c:v>
                </c:pt>
                <c:pt idx="49">
                  <c:v>Q1 2011</c:v>
                </c:pt>
                <c:pt idx="50">
                  <c:v>Q2 2011</c:v>
                </c:pt>
                <c:pt idx="51">
                  <c:v>Q3 2011</c:v>
                </c:pt>
                <c:pt idx="52">
                  <c:v>Q4 2011</c:v>
                </c:pt>
                <c:pt idx="53">
                  <c:v>Q1 2012</c:v>
                </c:pt>
                <c:pt idx="54">
                  <c:v>Q2 2012</c:v>
                </c:pt>
                <c:pt idx="55">
                  <c:v>Q3 2012</c:v>
                </c:pt>
                <c:pt idx="56">
                  <c:v>Q4 2012</c:v>
                </c:pt>
                <c:pt idx="57">
                  <c:v>Q1 2013</c:v>
                </c:pt>
                <c:pt idx="58">
                  <c:v>Q2 2013</c:v>
                </c:pt>
                <c:pt idx="59">
                  <c:v>Q3 2013</c:v>
                </c:pt>
                <c:pt idx="60">
                  <c:v>Q4 2013</c:v>
                </c:pt>
                <c:pt idx="61">
                  <c:v>Q1 2014</c:v>
                </c:pt>
                <c:pt idx="62">
                  <c:v>Q2 2014</c:v>
                </c:pt>
                <c:pt idx="63">
                  <c:v>Q3 2014</c:v>
                </c:pt>
                <c:pt idx="64">
                  <c:v>Q4 2014</c:v>
                </c:pt>
                <c:pt idx="65">
                  <c:v>Q1 2015</c:v>
                </c:pt>
                <c:pt idx="66">
                  <c:v>Q2 2015</c:v>
                </c:pt>
                <c:pt idx="67">
                  <c:v>Q3 2015</c:v>
                </c:pt>
                <c:pt idx="68">
                  <c:v>Q4 2015</c:v>
                </c:pt>
                <c:pt idx="69">
                  <c:v>Q1 2016</c:v>
                </c:pt>
                <c:pt idx="70">
                  <c:v>Q2 2016</c:v>
                </c:pt>
                <c:pt idx="71">
                  <c:v>Q3 2016</c:v>
                </c:pt>
                <c:pt idx="72">
                  <c:v>Q4 2016</c:v>
                </c:pt>
                <c:pt idx="73">
                  <c:v>Q1 2017</c:v>
                </c:pt>
                <c:pt idx="74">
                  <c:v>Q2 2017</c:v>
                </c:pt>
                <c:pt idx="75">
                  <c:v>Q3 2017</c:v>
                </c:pt>
                <c:pt idx="76">
                  <c:v>Q4 2017</c:v>
                </c:pt>
                <c:pt idx="77">
                  <c:v>Q1 2018</c:v>
                </c:pt>
                <c:pt idx="78">
                  <c:v>Q2 2018</c:v>
                </c:pt>
                <c:pt idx="79">
                  <c:v>Q3 2018</c:v>
                </c:pt>
                <c:pt idx="80">
                  <c:v>Q4 2018</c:v>
                </c:pt>
                <c:pt idx="81">
                  <c:v>Q1 2019</c:v>
                </c:pt>
                <c:pt idx="82">
                  <c:v>Q2 2019</c:v>
                </c:pt>
                <c:pt idx="83">
                  <c:v>Q3 2019</c:v>
                </c:pt>
                <c:pt idx="84">
                  <c:v>Q4 2019</c:v>
                </c:pt>
                <c:pt idx="85">
                  <c:v>Q1 2020</c:v>
                </c:pt>
                <c:pt idx="86">
                  <c:v>Q2 2020</c:v>
                </c:pt>
                <c:pt idx="87">
                  <c:v>Q3 2020</c:v>
                </c:pt>
                <c:pt idx="88">
                  <c:v>Q4 2020</c:v>
                </c:pt>
                <c:pt idx="89">
                  <c:v>Q1 2021</c:v>
                </c:pt>
                <c:pt idx="90">
                  <c:v>Q2 2021</c:v>
                </c:pt>
                <c:pt idx="91">
                  <c:v>Q3 2021</c:v>
                </c:pt>
                <c:pt idx="92">
                  <c:v>Q4 2021</c:v>
                </c:pt>
                <c:pt idx="93">
                  <c:v>Q1 2022</c:v>
                </c:pt>
                <c:pt idx="94">
                  <c:v>Q2 2022</c:v>
                </c:pt>
                <c:pt idx="95">
                  <c:v>Q3 2022</c:v>
                </c:pt>
                <c:pt idx="96">
                  <c:v>Q4 2022</c:v>
                </c:pt>
                <c:pt idx="97">
                  <c:v>Q1 2023</c:v>
                </c:pt>
                <c:pt idx="98">
                  <c:v>Q2 2023</c:v>
                </c:pt>
                <c:pt idx="99">
                  <c:v>Q3 2023</c:v>
                </c:pt>
                <c:pt idx="100">
                  <c:v>Q4 2023</c:v>
                </c:pt>
                <c:pt idx="101">
                  <c:v>Q1 2024</c:v>
                </c:pt>
                <c:pt idx="102">
                  <c:v>Q2 2024</c:v>
                </c:pt>
                <c:pt idx="103">
                  <c:v>Q3 2024</c:v>
                </c:pt>
                <c:pt idx="104">
                  <c:v>Q4 2024</c:v>
                </c:pt>
              </c:strCache>
            </c:strRef>
          </c:cat>
          <c:val>
            <c:numRef>
              <c:f>'chart data'!$C$2:$C$106</c:f>
              <c:numCache>
                <c:formatCode>_("$"* #,##0_);_("$"* \(#,##0\);_("$"* "-"??_);_(@_)</c:formatCode>
                <c:ptCount val="105"/>
                <c:pt idx="0">
                  <c:v>1000000</c:v>
                </c:pt>
                <c:pt idx="1">
                  <c:v>1049827.9333114624</c:v>
                </c:pt>
                <c:pt idx="2">
                  <c:v>1123834.5621681134</c:v>
                </c:pt>
                <c:pt idx="3">
                  <c:v>1053653.5172519179</c:v>
                </c:pt>
                <c:pt idx="4">
                  <c:v>1210433.7855546933</c:v>
                </c:pt>
                <c:pt idx="5">
                  <c:v>1238197.8657866162</c:v>
                </c:pt>
                <c:pt idx="6">
                  <c:v>1205292.9431309924</c:v>
                </c:pt>
                <c:pt idx="7">
                  <c:v>1193621.8604160633</c:v>
                </c:pt>
                <c:pt idx="8">
                  <c:v>1100219.5405902849</c:v>
                </c:pt>
                <c:pt idx="9">
                  <c:v>969786.80881038914</c:v>
                </c:pt>
                <c:pt idx="10">
                  <c:v>1026542.1617647879</c:v>
                </c:pt>
                <c:pt idx="11">
                  <c:v>875872.22151084524</c:v>
                </c:pt>
                <c:pt idx="12">
                  <c:v>969463.26500911149</c:v>
                </c:pt>
                <c:pt idx="13">
                  <c:v>972127.24665204016</c:v>
                </c:pt>
                <c:pt idx="14">
                  <c:v>841890.06771822751</c:v>
                </c:pt>
                <c:pt idx="15">
                  <c:v>696446.03063325083</c:v>
                </c:pt>
                <c:pt idx="16">
                  <c:v>755210.17880446941</c:v>
                </c:pt>
                <c:pt idx="17">
                  <c:v>731426.11342825217</c:v>
                </c:pt>
                <c:pt idx="18">
                  <c:v>844021.0335955316</c:v>
                </c:pt>
                <c:pt idx="19">
                  <c:v>866350.35211223771</c:v>
                </c:pt>
                <c:pt idx="20">
                  <c:v>971838.93598126213</c:v>
                </c:pt>
                <c:pt idx="21">
                  <c:v>988296.67194503895</c:v>
                </c:pt>
                <c:pt idx="22">
                  <c:v>1005307.1493308117</c:v>
                </c:pt>
                <c:pt idx="23">
                  <c:v>986537.98232484423</c:v>
                </c:pt>
                <c:pt idx="24">
                  <c:v>1077601.3796605296</c:v>
                </c:pt>
                <c:pt idx="25">
                  <c:v>1054438.61149113</c:v>
                </c:pt>
                <c:pt idx="26">
                  <c:v>1068867.3342703853</c:v>
                </c:pt>
                <c:pt idx="27">
                  <c:v>1107405.822370765</c:v>
                </c:pt>
                <c:pt idx="28">
                  <c:v>1130524.7417491055</c:v>
                </c:pt>
                <c:pt idx="29">
                  <c:v>1178092.6913210754</c:v>
                </c:pt>
                <c:pt idx="30">
                  <c:v>1161130.6781870278</c:v>
                </c:pt>
                <c:pt idx="31">
                  <c:v>1226911.6872625372</c:v>
                </c:pt>
                <c:pt idx="32">
                  <c:v>1309105.7408467988</c:v>
                </c:pt>
                <c:pt idx="33">
                  <c:v>1317485.7199889868</c:v>
                </c:pt>
                <c:pt idx="34">
                  <c:v>1400216.8212469546</c:v>
                </c:pt>
                <c:pt idx="35">
                  <c:v>1428639.2626903343</c:v>
                </c:pt>
                <c:pt idx="36">
                  <c:v>1381035.8815917196</c:v>
                </c:pt>
                <c:pt idx="37">
                  <c:v>1250596.7965488632</c:v>
                </c:pt>
                <c:pt idx="38">
                  <c:v>1216493.3707844771</c:v>
                </c:pt>
                <c:pt idx="39">
                  <c:v>1114671.7865118077</c:v>
                </c:pt>
                <c:pt idx="40">
                  <c:v>870068.1006549045</c:v>
                </c:pt>
                <c:pt idx="41">
                  <c:v>774256.15089490009</c:v>
                </c:pt>
                <c:pt idx="42">
                  <c:v>897591.71720626263</c:v>
                </c:pt>
                <c:pt idx="43">
                  <c:v>1037613.683046622</c:v>
                </c:pt>
                <c:pt idx="44">
                  <c:v>1100245.4824087201</c:v>
                </c:pt>
                <c:pt idx="45">
                  <c:v>1158252.7308434416</c:v>
                </c:pt>
                <c:pt idx="46">
                  <c:v>1025929.3241353977</c:v>
                </c:pt>
                <c:pt idx="47">
                  <c:v>1141832.8347972166</c:v>
                </c:pt>
                <c:pt idx="48">
                  <c:v>1264656.4494523834</c:v>
                </c:pt>
                <c:pt idx="49">
                  <c:v>1339570.0032025867</c:v>
                </c:pt>
                <c:pt idx="50">
                  <c:v>1340877.2188987089</c:v>
                </c:pt>
                <c:pt idx="51">
                  <c:v>1154990.3242219496</c:v>
                </c:pt>
                <c:pt idx="52">
                  <c:v>1291451.8754399368</c:v>
                </c:pt>
                <c:pt idx="53">
                  <c:v>1454006.6013997763</c:v>
                </c:pt>
                <c:pt idx="54">
                  <c:v>1413961.2254389739</c:v>
                </c:pt>
                <c:pt idx="55">
                  <c:v>1503705.6900005313</c:v>
                </c:pt>
                <c:pt idx="56">
                  <c:v>1498016.831517949</c:v>
                </c:pt>
                <c:pt idx="57">
                  <c:v>1656898.8530920087</c:v>
                </c:pt>
                <c:pt idx="58">
                  <c:v>1705117.4751462734</c:v>
                </c:pt>
                <c:pt idx="59">
                  <c:v>1794563.9994785215</c:v>
                </c:pt>
                <c:pt idx="60">
                  <c:v>1983229.4309365302</c:v>
                </c:pt>
                <c:pt idx="61">
                  <c:v>2019063.5150714726</c:v>
                </c:pt>
                <c:pt idx="62">
                  <c:v>2124751.4704026687</c:v>
                </c:pt>
                <c:pt idx="63">
                  <c:v>2148715.754598299</c:v>
                </c:pt>
                <c:pt idx="64">
                  <c:v>2254703.441565007</c:v>
                </c:pt>
                <c:pt idx="65">
                  <c:v>2276118.077616639</c:v>
                </c:pt>
                <c:pt idx="66">
                  <c:v>2282460.2483255588</c:v>
                </c:pt>
                <c:pt idx="67">
                  <c:v>2135519.153354024</c:v>
                </c:pt>
                <c:pt idx="68">
                  <c:v>2285922.5806446215</c:v>
                </c:pt>
                <c:pt idx="69">
                  <c:v>2316745.4183665314</c:v>
                </c:pt>
                <c:pt idx="70">
                  <c:v>2373636.3418321405</c:v>
                </c:pt>
                <c:pt idx="71">
                  <c:v>2465090.8335826835</c:v>
                </c:pt>
                <c:pt idx="72">
                  <c:v>2559387.5354200657</c:v>
                </c:pt>
                <c:pt idx="73">
                  <c:v>2714672.9462313629</c:v>
                </c:pt>
                <c:pt idx="74">
                  <c:v>2798494.8577078506</c:v>
                </c:pt>
                <c:pt idx="75">
                  <c:v>2923871.8848508922</c:v>
                </c:pt>
                <c:pt idx="76">
                  <c:v>3118176.0674910843</c:v>
                </c:pt>
                <c:pt idx="77">
                  <c:v>3094494.4412804199</c:v>
                </c:pt>
                <c:pt idx="78">
                  <c:v>3200743.2233753786</c:v>
                </c:pt>
                <c:pt idx="79">
                  <c:v>3447508.8209091746</c:v>
                </c:pt>
                <c:pt idx="80">
                  <c:v>2981419.5199374259</c:v>
                </c:pt>
                <c:pt idx="81">
                  <c:v>3388305.0821970506</c:v>
                </c:pt>
                <c:pt idx="82">
                  <c:v>3534138.6666626832</c:v>
                </c:pt>
                <c:pt idx="83">
                  <c:v>3594150.6314885635</c:v>
                </c:pt>
                <c:pt idx="84">
                  <c:v>3920137.2035708157</c:v>
                </c:pt>
                <c:pt idx="85">
                  <c:v>3151883.161905528</c:v>
                </c:pt>
                <c:pt idx="86">
                  <c:v>3799387.3618943836</c:v>
                </c:pt>
                <c:pt idx="87">
                  <c:v>4138654.2219116036</c:v>
                </c:pt>
                <c:pt idx="88">
                  <c:v>4641434.1488760933</c:v>
                </c:pt>
                <c:pt idx="89">
                  <c:v>4928017.5079798354</c:v>
                </c:pt>
                <c:pt idx="90">
                  <c:v>5349263.1451823357</c:v>
                </c:pt>
                <c:pt idx="91">
                  <c:v>5380394.1358645391</c:v>
                </c:pt>
                <c:pt idx="92">
                  <c:v>5973701.8679100433</c:v>
                </c:pt>
                <c:pt idx="93">
                  <c:v>5698993.8233880112</c:v>
                </c:pt>
                <c:pt idx="94">
                  <c:v>4781399.3809482837</c:v>
                </c:pt>
                <c:pt idx="95">
                  <c:v>4547926.3444409622</c:v>
                </c:pt>
                <c:pt idx="96">
                  <c:v>4891795.2446213206</c:v>
                </c:pt>
                <c:pt idx="97">
                  <c:v>5258491.1814577142</c:v>
                </c:pt>
                <c:pt idx="98">
                  <c:v>5718247.9876027424</c:v>
                </c:pt>
                <c:pt idx="99">
                  <c:v>5531035.9744988708</c:v>
                </c:pt>
                <c:pt idx="100">
                  <c:v>6177701.5657559726</c:v>
                </c:pt>
                <c:pt idx="101">
                  <c:v>6829785.5571660511</c:v>
                </c:pt>
                <c:pt idx="102">
                  <c:v>7122345.9156186935</c:v>
                </c:pt>
                <c:pt idx="103">
                  <c:v>7541636.4218909563</c:v>
                </c:pt>
                <c:pt idx="104">
                  <c:v>7723292.3569993824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52-4A97-B227-5CB4FCE4F3E7}"/>
            </c:ext>
          </c:extLst>
        </c:ser>
        <c:ser>
          <c:idx val="2"/>
          <c:order val="2"/>
          <c:tx>
            <c:strRef>
              <c:f>'chart data'!$D$1</c:f>
              <c:strCache>
                <c:ptCount val="1"/>
                <c:pt idx="0">
                  <c:v>100% Barclays Agg.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04"/>
              <c:layout>
                <c:manualLayout>
                  <c:x val="0"/>
                  <c:y val="-3.2867704642006862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A1F406AC-15E8-4E2D-8C96-BB71BE40BAE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4E52-4A97-B227-5CB4FCE4F3E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'chart data'!$A$2:$A$106</c:f>
              <c:strCache>
                <c:ptCount val="105"/>
                <c:pt idx="0">
                  <c:v>Q4 1998</c:v>
                </c:pt>
                <c:pt idx="1">
                  <c:v>Q1 1999</c:v>
                </c:pt>
                <c:pt idx="2">
                  <c:v>Q2 1999</c:v>
                </c:pt>
                <c:pt idx="3">
                  <c:v>Q3 1999</c:v>
                </c:pt>
                <c:pt idx="4">
                  <c:v>Q4 1999</c:v>
                </c:pt>
                <c:pt idx="5">
                  <c:v>Q1 2000</c:v>
                </c:pt>
                <c:pt idx="6">
                  <c:v>Q2 2000</c:v>
                </c:pt>
                <c:pt idx="7">
                  <c:v>Q3 2000</c:v>
                </c:pt>
                <c:pt idx="8">
                  <c:v>Q4 2000</c:v>
                </c:pt>
                <c:pt idx="9">
                  <c:v>Q1 2001</c:v>
                </c:pt>
                <c:pt idx="10">
                  <c:v>Q2 2001</c:v>
                </c:pt>
                <c:pt idx="11">
                  <c:v>Q3 2001</c:v>
                </c:pt>
                <c:pt idx="12">
                  <c:v>Q4 2001</c:v>
                </c:pt>
                <c:pt idx="13">
                  <c:v>Q1 2002</c:v>
                </c:pt>
                <c:pt idx="14">
                  <c:v>Q2 2002</c:v>
                </c:pt>
                <c:pt idx="15">
                  <c:v>Q3 2002</c:v>
                </c:pt>
                <c:pt idx="16">
                  <c:v>Q4 2002</c:v>
                </c:pt>
                <c:pt idx="17">
                  <c:v>Q1 2003</c:v>
                </c:pt>
                <c:pt idx="18">
                  <c:v>Q2 2003</c:v>
                </c:pt>
                <c:pt idx="19">
                  <c:v>Q3 2003</c:v>
                </c:pt>
                <c:pt idx="20">
                  <c:v>Q4 2003</c:v>
                </c:pt>
                <c:pt idx="21">
                  <c:v>Q1 2004</c:v>
                </c:pt>
                <c:pt idx="22">
                  <c:v>Q2 2004</c:v>
                </c:pt>
                <c:pt idx="23">
                  <c:v>Q3 2004</c:v>
                </c:pt>
                <c:pt idx="24">
                  <c:v>Q4 2004</c:v>
                </c:pt>
                <c:pt idx="25">
                  <c:v>Q1 2005</c:v>
                </c:pt>
                <c:pt idx="26">
                  <c:v>Q2 2005</c:v>
                </c:pt>
                <c:pt idx="27">
                  <c:v>Q3 2005</c:v>
                </c:pt>
                <c:pt idx="28">
                  <c:v>Q4 2005</c:v>
                </c:pt>
                <c:pt idx="29">
                  <c:v>Q1 2006</c:v>
                </c:pt>
                <c:pt idx="30">
                  <c:v>Q2 2006</c:v>
                </c:pt>
                <c:pt idx="31">
                  <c:v>Q3 2006</c:v>
                </c:pt>
                <c:pt idx="32">
                  <c:v>Q4 2006</c:v>
                </c:pt>
                <c:pt idx="33">
                  <c:v>Q1 2007</c:v>
                </c:pt>
                <c:pt idx="34">
                  <c:v>Q2 2007</c:v>
                </c:pt>
                <c:pt idx="35">
                  <c:v>Q3 2007</c:v>
                </c:pt>
                <c:pt idx="36">
                  <c:v>Q4 2007</c:v>
                </c:pt>
                <c:pt idx="37">
                  <c:v>Q1 2008</c:v>
                </c:pt>
                <c:pt idx="38">
                  <c:v>Q2 2008</c:v>
                </c:pt>
                <c:pt idx="39">
                  <c:v>Q3 2008</c:v>
                </c:pt>
                <c:pt idx="40">
                  <c:v>Q4 2008</c:v>
                </c:pt>
                <c:pt idx="41">
                  <c:v>Q1 2009</c:v>
                </c:pt>
                <c:pt idx="42">
                  <c:v>Q2 2009</c:v>
                </c:pt>
                <c:pt idx="43">
                  <c:v>Q3 2009</c:v>
                </c:pt>
                <c:pt idx="44">
                  <c:v>Q4 2009</c:v>
                </c:pt>
                <c:pt idx="45">
                  <c:v>Q1 2010</c:v>
                </c:pt>
                <c:pt idx="46">
                  <c:v>Q2 2010</c:v>
                </c:pt>
                <c:pt idx="47">
                  <c:v>Q3 2010</c:v>
                </c:pt>
                <c:pt idx="48">
                  <c:v>Q4 2010</c:v>
                </c:pt>
                <c:pt idx="49">
                  <c:v>Q1 2011</c:v>
                </c:pt>
                <c:pt idx="50">
                  <c:v>Q2 2011</c:v>
                </c:pt>
                <c:pt idx="51">
                  <c:v>Q3 2011</c:v>
                </c:pt>
                <c:pt idx="52">
                  <c:v>Q4 2011</c:v>
                </c:pt>
                <c:pt idx="53">
                  <c:v>Q1 2012</c:v>
                </c:pt>
                <c:pt idx="54">
                  <c:v>Q2 2012</c:v>
                </c:pt>
                <c:pt idx="55">
                  <c:v>Q3 2012</c:v>
                </c:pt>
                <c:pt idx="56">
                  <c:v>Q4 2012</c:v>
                </c:pt>
                <c:pt idx="57">
                  <c:v>Q1 2013</c:v>
                </c:pt>
                <c:pt idx="58">
                  <c:v>Q2 2013</c:v>
                </c:pt>
                <c:pt idx="59">
                  <c:v>Q3 2013</c:v>
                </c:pt>
                <c:pt idx="60">
                  <c:v>Q4 2013</c:v>
                </c:pt>
                <c:pt idx="61">
                  <c:v>Q1 2014</c:v>
                </c:pt>
                <c:pt idx="62">
                  <c:v>Q2 2014</c:v>
                </c:pt>
                <c:pt idx="63">
                  <c:v>Q3 2014</c:v>
                </c:pt>
                <c:pt idx="64">
                  <c:v>Q4 2014</c:v>
                </c:pt>
                <c:pt idx="65">
                  <c:v>Q1 2015</c:v>
                </c:pt>
                <c:pt idx="66">
                  <c:v>Q2 2015</c:v>
                </c:pt>
                <c:pt idx="67">
                  <c:v>Q3 2015</c:v>
                </c:pt>
                <c:pt idx="68">
                  <c:v>Q4 2015</c:v>
                </c:pt>
                <c:pt idx="69">
                  <c:v>Q1 2016</c:v>
                </c:pt>
                <c:pt idx="70">
                  <c:v>Q2 2016</c:v>
                </c:pt>
                <c:pt idx="71">
                  <c:v>Q3 2016</c:v>
                </c:pt>
                <c:pt idx="72">
                  <c:v>Q4 2016</c:v>
                </c:pt>
                <c:pt idx="73">
                  <c:v>Q1 2017</c:v>
                </c:pt>
                <c:pt idx="74">
                  <c:v>Q2 2017</c:v>
                </c:pt>
                <c:pt idx="75">
                  <c:v>Q3 2017</c:v>
                </c:pt>
                <c:pt idx="76">
                  <c:v>Q4 2017</c:v>
                </c:pt>
                <c:pt idx="77">
                  <c:v>Q1 2018</c:v>
                </c:pt>
                <c:pt idx="78">
                  <c:v>Q2 2018</c:v>
                </c:pt>
                <c:pt idx="79">
                  <c:v>Q3 2018</c:v>
                </c:pt>
                <c:pt idx="80">
                  <c:v>Q4 2018</c:v>
                </c:pt>
                <c:pt idx="81">
                  <c:v>Q1 2019</c:v>
                </c:pt>
                <c:pt idx="82">
                  <c:v>Q2 2019</c:v>
                </c:pt>
                <c:pt idx="83">
                  <c:v>Q3 2019</c:v>
                </c:pt>
                <c:pt idx="84">
                  <c:v>Q4 2019</c:v>
                </c:pt>
                <c:pt idx="85">
                  <c:v>Q1 2020</c:v>
                </c:pt>
                <c:pt idx="86">
                  <c:v>Q2 2020</c:v>
                </c:pt>
                <c:pt idx="87">
                  <c:v>Q3 2020</c:v>
                </c:pt>
                <c:pt idx="88">
                  <c:v>Q4 2020</c:v>
                </c:pt>
                <c:pt idx="89">
                  <c:v>Q1 2021</c:v>
                </c:pt>
                <c:pt idx="90">
                  <c:v>Q2 2021</c:v>
                </c:pt>
                <c:pt idx="91">
                  <c:v>Q3 2021</c:v>
                </c:pt>
                <c:pt idx="92">
                  <c:v>Q4 2021</c:v>
                </c:pt>
                <c:pt idx="93">
                  <c:v>Q1 2022</c:v>
                </c:pt>
                <c:pt idx="94">
                  <c:v>Q2 2022</c:v>
                </c:pt>
                <c:pt idx="95">
                  <c:v>Q3 2022</c:v>
                </c:pt>
                <c:pt idx="96">
                  <c:v>Q4 2022</c:v>
                </c:pt>
                <c:pt idx="97">
                  <c:v>Q1 2023</c:v>
                </c:pt>
                <c:pt idx="98">
                  <c:v>Q2 2023</c:v>
                </c:pt>
                <c:pt idx="99">
                  <c:v>Q3 2023</c:v>
                </c:pt>
                <c:pt idx="100">
                  <c:v>Q4 2023</c:v>
                </c:pt>
                <c:pt idx="101">
                  <c:v>Q1 2024</c:v>
                </c:pt>
                <c:pt idx="102">
                  <c:v>Q2 2024</c:v>
                </c:pt>
                <c:pt idx="103">
                  <c:v>Q3 2024</c:v>
                </c:pt>
                <c:pt idx="104">
                  <c:v>Q4 2024</c:v>
                </c:pt>
              </c:strCache>
            </c:strRef>
          </c:cat>
          <c:val>
            <c:numRef>
              <c:f>'chart data'!$D$2:$D$106</c:f>
              <c:numCache>
                <c:formatCode>_("$"* #,##0_);_("$"* \(#,##0\);_("$"* "-"??_);_(@_)</c:formatCode>
                <c:ptCount val="105"/>
                <c:pt idx="0">
                  <c:v>1000000</c:v>
                </c:pt>
                <c:pt idx="1">
                  <c:v>995037.4960899353</c:v>
                </c:pt>
                <c:pt idx="2">
                  <c:v>986291.33764067944</c:v>
                </c:pt>
                <c:pt idx="3">
                  <c:v>992985.12264464668</c:v>
                </c:pt>
                <c:pt idx="4">
                  <c:v>991776.00111515645</c:v>
                </c:pt>
                <c:pt idx="5">
                  <c:v>1013660.6457320488</c:v>
                </c:pt>
                <c:pt idx="6">
                  <c:v>1031320.8434731337</c:v>
                </c:pt>
                <c:pt idx="7">
                  <c:v>1062405.634983585</c:v>
                </c:pt>
                <c:pt idx="8">
                  <c:v>1107086.6352155702</c:v>
                </c:pt>
                <c:pt idx="9">
                  <c:v>1140685.6254309898</c:v>
                </c:pt>
                <c:pt idx="10">
                  <c:v>1147121.4381386552</c:v>
                </c:pt>
                <c:pt idx="11">
                  <c:v>1200018.5285814449</c:v>
                </c:pt>
                <c:pt idx="12">
                  <c:v>1200568.1395761189</c:v>
                </c:pt>
                <c:pt idx="13">
                  <c:v>1201686.0411085577</c:v>
                </c:pt>
                <c:pt idx="14">
                  <c:v>1246085.3226352548</c:v>
                </c:pt>
                <c:pt idx="15">
                  <c:v>1303188.3766087096</c:v>
                </c:pt>
                <c:pt idx="16">
                  <c:v>1323689.5798247312</c:v>
                </c:pt>
                <c:pt idx="17">
                  <c:v>1342115.9031557145</c:v>
                </c:pt>
                <c:pt idx="18">
                  <c:v>1375682.368114152</c:v>
                </c:pt>
                <c:pt idx="19">
                  <c:v>1373682.9518305389</c:v>
                </c:pt>
                <c:pt idx="20">
                  <c:v>1378019.5320987285</c:v>
                </c:pt>
                <c:pt idx="21">
                  <c:v>1414659.9073023966</c:v>
                </c:pt>
                <c:pt idx="22">
                  <c:v>1380078.9712744278</c:v>
                </c:pt>
                <c:pt idx="23">
                  <c:v>1424197.4969664998</c:v>
                </c:pt>
                <c:pt idx="24">
                  <c:v>1437792.94536057</c:v>
                </c:pt>
                <c:pt idx="25">
                  <c:v>1430893.0506813922</c:v>
                </c:pt>
                <c:pt idx="26">
                  <c:v>1473934.2575878759</c:v>
                </c:pt>
                <c:pt idx="27">
                  <c:v>1464009.1157278239</c:v>
                </c:pt>
                <c:pt idx="28">
                  <c:v>1472722.2007954193</c:v>
                </c:pt>
                <c:pt idx="29">
                  <c:v>1463204.0978972837</c:v>
                </c:pt>
                <c:pt idx="30">
                  <c:v>1462085.9302740535</c:v>
                </c:pt>
                <c:pt idx="31">
                  <c:v>1517750.4512097742</c:v>
                </c:pt>
                <c:pt idx="32">
                  <c:v>1536556.4914549729</c:v>
                </c:pt>
                <c:pt idx="33">
                  <c:v>1559657.203983183</c:v>
                </c:pt>
                <c:pt idx="34">
                  <c:v>1551571.6703062225</c:v>
                </c:pt>
                <c:pt idx="35">
                  <c:v>1595712.9784577359</c:v>
                </c:pt>
                <c:pt idx="36">
                  <c:v>1643596.4964816247</c:v>
                </c:pt>
                <c:pt idx="37">
                  <c:v>1679238.6771952149</c:v>
                </c:pt>
                <c:pt idx="38">
                  <c:v>1662098.5923018111</c:v>
                </c:pt>
                <c:pt idx="39">
                  <c:v>1653980.6970055716</c:v>
                </c:pt>
                <c:pt idx="40">
                  <c:v>1729728.2322690405</c:v>
                </c:pt>
                <c:pt idx="41">
                  <c:v>1731749.8138698456</c:v>
                </c:pt>
                <c:pt idx="42">
                  <c:v>1762615.3770146633</c:v>
                </c:pt>
                <c:pt idx="43">
                  <c:v>1828621.0428209268</c:v>
                </c:pt>
                <c:pt idx="44">
                  <c:v>1832249.8993010293</c:v>
                </c:pt>
                <c:pt idx="45">
                  <c:v>1864925.930555003</c:v>
                </c:pt>
                <c:pt idx="46">
                  <c:v>1929981.7396094396</c:v>
                </c:pt>
                <c:pt idx="47">
                  <c:v>1977968.9552880169</c:v>
                </c:pt>
                <c:pt idx="48">
                  <c:v>1952457.881796506</c:v>
                </c:pt>
                <c:pt idx="49">
                  <c:v>1960863.6883857613</c:v>
                </c:pt>
                <c:pt idx="50">
                  <c:v>2005946.0254711446</c:v>
                </c:pt>
                <c:pt idx="51">
                  <c:v>2082686.5517358328</c:v>
                </c:pt>
                <c:pt idx="52">
                  <c:v>2106015.0221774369</c:v>
                </c:pt>
                <c:pt idx="53">
                  <c:v>2112440.5636352818</c:v>
                </c:pt>
                <c:pt idx="54">
                  <c:v>2155973.6295643081</c:v>
                </c:pt>
                <c:pt idx="55">
                  <c:v>2190318.1544388379</c:v>
                </c:pt>
                <c:pt idx="56">
                  <c:v>2195132.9540775684</c:v>
                </c:pt>
                <c:pt idx="57">
                  <c:v>2192418.4141087052</c:v>
                </c:pt>
                <c:pt idx="58">
                  <c:v>2141427.9947001222</c:v>
                </c:pt>
                <c:pt idx="59">
                  <c:v>2153757.6721288469</c:v>
                </c:pt>
                <c:pt idx="60">
                  <c:v>2150839.7319957823</c:v>
                </c:pt>
                <c:pt idx="61">
                  <c:v>2190510.2082147356</c:v>
                </c:pt>
                <c:pt idx="62">
                  <c:v>2235208.7320199902</c:v>
                </c:pt>
                <c:pt idx="63">
                  <c:v>2238818.433736017</c:v>
                </c:pt>
                <c:pt idx="64">
                  <c:v>2278859.3667245391</c:v>
                </c:pt>
                <c:pt idx="65">
                  <c:v>2315446.6979611949</c:v>
                </c:pt>
                <c:pt idx="66">
                  <c:v>2276486.9140402954</c:v>
                </c:pt>
                <c:pt idx="67">
                  <c:v>2304779.739227762</c:v>
                </c:pt>
                <c:pt idx="68">
                  <c:v>2291889.5140264402</c:v>
                </c:pt>
                <c:pt idx="69">
                  <c:v>2361542.8239326729</c:v>
                </c:pt>
                <c:pt idx="70">
                  <c:v>2413910.2099187993</c:v>
                </c:pt>
                <c:pt idx="71">
                  <c:v>2424989.8532651691</c:v>
                </c:pt>
                <c:pt idx="72">
                  <c:v>2352813.7643808001</c:v>
                </c:pt>
                <c:pt idx="73">
                  <c:v>2372127.9892727952</c:v>
                </c:pt>
                <c:pt idx="74">
                  <c:v>2406390.4251339366</c:v>
                </c:pt>
                <c:pt idx="75">
                  <c:v>2426783.5935026067</c:v>
                </c:pt>
                <c:pt idx="76">
                  <c:v>2436238.3375319918</c:v>
                </c:pt>
                <c:pt idx="77">
                  <c:v>2400584.7962784315</c:v>
                </c:pt>
                <c:pt idx="78">
                  <c:v>2396761.6813366101</c:v>
                </c:pt>
                <c:pt idx="79">
                  <c:v>2397213.6844555871</c:v>
                </c:pt>
                <c:pt idx="80">
                  <c:v>2436423.9196257684</c:v>
                </c:pt>
                <c:pt idx="81">
                  <c:v>2508119.2396702697</c:v>
                </c:pt>
                <c:pt idx="82">
                  <c:v>2585371.6663885387</c:v>
                </c:pt>
                <c:pt idx="83">
                  <c:v>2644052.0826346404</c:v>
                </c:pt>
                <c:pt idx="84">
                  <c:v>2648802.7102702945</c:v>
                </c:pt>
                <c:pt idx="85">
                  <c:v>2732173.6376512586</c:v>
                </c:pt>
                <c:pt idx="86">
                  <c:v>2811282.3754182206</c:v>
                </c:pt>
                <c:pt idx="87">
                  <c:v>2828700.4726972911</c:v>
                </c:pt>
                <c:pt idx="88">
                  <c:v>2847605.6668965314</c:v>
                </c:pt>
                <c:pt idx="89">
                  <c:v>2751562.12218301</c:v>
                </c:pt>
                <c:pt idx="90">
                  <c:v>2801928.3288124297</c:v>
                </c:pt>
                <c:pt idx="91">
                  <c:v>2803381.2979141371</c:v>
                </c:pt>
                <c:pt idx="92">
                  <c:v>2803695.7698505223</c:v>
                </c:pt>
                <c:pt idx="93">
                  <c:v>2637330.3180894786</c:v>
                </c:pt>
                <c:pt idx="94">
                  <c:v>2513542.754104597</c:v>
                </c:pt>
                <c:pt idx="95">
                  <c:v>2394061.3438601955</c:v>
                </c:pt>
                <c:pt idx="96">
                  <c:v>2438922.1966476948</c:v>
                </c:pt>
                <c:pt idx="97">
                  <c:v>2511284.7276661247</c:v>
                </c:pt>
                <c:pt idx="98">
                  <c:v>2490068.035268913</c:v>
                </c:pt>
                <c:pt idx="99">
                  <c:v>2409600.4084465904</c:v>
                </c:pt>
                <c:pt idx="100">
                  <c:v>2573881.4223164888</c:v>
                </c:pt>
                <c:pt idx="101">
                  <c:v>2553891.2568915901</c:v>
                </c:pt>
                <c:pt idx="102">
                  <c:v>2555548.9738684441</c:v>
                </c:pt>
                <c:pt idx="103">
                  <c:v>2688348.9857466733</c:v>
                </c:pt>
                <c:pt idx="104">
                  <c:v>2606018.6569914948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52-4A97-B227-5CB4FCE4F3E7}"/>
            </c:ext>
          </c:extLst>
        </c:ser>
        <c:ser>
          <c:idx val="3"/>
          <c:order val="3"/>
          <c:tx>
            <c:strRef>
              <c:f>'chart data'!$E$1</c:f>
              <c:strCache>
                <c:ptCount val="1"/>
                <c:pt idx="0">
                  <c:v>60% S&amp;P 500 + 40% Barclays Agg.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04"/>
              <c:layout>
                <c:manualLayout>
                  <c:x val="4.9385054002263097E-3"/>
                  <c:y val="-4.3823606189342477E-3"/>
                </c:manualLayout>
              </c:layout>
              <c:tx>
                <c:rich>
                  <a:bodyPr/>
                  <a:lstStyle/>
                  <a:p>
                    <a:fld id="{460B42A7-24AE-4379-8257-B357DE2544B2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4E52-4A97-B227-5CB4FCE4F3E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'chart data'!$A$2:$A$106</c:f>
              <c:strCache>
                <c:ptCount val="105"/>
                <c:pt idx="0">
                  <c:v>Q4 1998</c:v>
                </c:pt>
                <c:pt idx="1">
                  <c:v>Q1 1999</c:v>
                </c:pt>
                <c:pt idx="2">
                  <c:v>Q2 1999</c:v>
                </c:pt>
                <c:pt idx="3">
                  <c:v>Q3 1999</c:v>
                </c:pt>
                <c:pt idx="4">
                  <c:v>Q4 1999</c:v>
                </c:pt>
                <c:pt idx="5">
                  <c:v>Q1 2000</c:v>
                </c:pt>
                <c:pt idx="6">
                  <c:v>Q2 2000</c:v>
                </c:pt>
                <c:pt idx="7">
                  <c:v>Q3 2000</c:v>
                </c:pt>
                <c:pt idx="8">
                  <c:v>Q4 2000</c:v>
                </c:pt>
                <c:pt idx="9">
                  <c:v>Q1 2001</c:v>
                </c:pt>
                <c:pt idx="10">
                  <c:v>Q2 2001</c:v>
                </c:pt>
                <c:pt idx="11">
                  <c:v>Q3 2001</c:v>
                </c:pt>
                <c:pt idx="12">
                  <c:v>Q4 2001</c:v>
                </c:pt>
                <c:pt idx="13">
                  <c:v>Q1 2002</c:v>
                </c:pt>
                <c:pt idx="14">
                  <c:v>Q2 2002</c:v>
                </c:pt>
                <c:pt idx="15">
                  <c:v>Q3 2002</c:v>
                </c:pt>
                <c:pt idx="16">
                  <c:v>Q4 2002</c:v>
                </c:pt>
                <c:pt idx="17">
                  <c:v>Q1 2003</c:v>
                </c:pt>
                <c:pt idx="18">
                  <c:v>Q2 2003</c:v>
                </c:pt>
                <c:pt idx="19">
                  <c:v>Q3 2003</c:v>
                </c:pt>
                <c:pt idx="20">
                  <c:v>Q4 2003</c:v>
                </c:pt>
                <c:pt idx="21">
                  <c:v>Q1 2004</c:v>
                </c:pt>
                <c:pt idx="22">
                  <c:v>Q2 2004</c:v>
                </c:pt>
                <c:pt idx="23">
                  <c:v>Q3 2004</c:v>
                </c:pt>
                <c:pt idx="24">
                  <c:v>Q4 2004</c:v>
                </c:pt>
                <c:pt idx="25">
                  <c:v>Q1 2005</c:v>
                </c:pt>
                <c:pt idx="26">
                  <c:v>Q2 2005</c:v>
                </c:pt>
                <c:pt idx="27">
                  <c:v>Q3 2005</c:v>
                </c:pt>
                <c:pt idx="28">
                  <c:v>Q4 2005</c:v>
                </c:pt>
                <c:pt idx="29">
                  <c:v>Q1 2006</c:v>
                </c:pt>
                <c:pt idx="30">
                  <c:v>Q2 2006</c:v>
                </c:pt>
                <c:pt idx="31">
                  <c:v>Q3 2006</c:v>
                </c:pt>
                <c:pt idx="32">
                  <c:v>Q4 2006</c:v>
                </c:pt>
                <c:pt idx="33">
                  <c:v>Q1 2007</c:v>
                </c:pt>
                <c:pt idx="34">
                  <c:v>Q2 2007</c:v>
                </c:pt>
                <c:pt idx="35">
                  <c:v>Q3 2007</c:v>
                </c:pt>
                <c:pt idx="36">
                  <c:v>Q4 2007</c:v>
                </c:pt>
                <c:pt idx="37">
                  <c:v>Q1 2008</c:v>
                </c:pt>
                <c:pt idx="38">
                  <c:v>Q2 2008</c:v>
                </c:pt>
                <c:pt idx="39">
                  <c:v>Q3 2008</c:v>
                </c:pt>
                <c:pt idx="40">
                  <c:v>Q4 2008</c:v>
                </c:pt>
                <c:pt idx="41">
                  <c:v>Q1 2009</c:v>
                </c:pt>
                <c:pt idx="42">
                  <c:v>Q2 2009</c:v>
                </c:pt>
                <c:pt idx="43">
                  <c:v>Q3 2009</c:v>
                </c:pt>
                <c:pt idx="44">
                  <c:v>Q4 2009</c:v>
                </c:pt>
                <c:pt idx="45">
                  <c:v>Q1 2010</c:v>
                </c:pt>
                <c:pt idx="46">
                  <c:v>Q2 2010</c:v>
                </c:pt>
                <c:pt idx="47">
                  <c:v>Q3 2010</c:v>
                </c:pt>
                <c:pt idx="48">
                  <c:v>Q4 2010</c:v>
                </c:pt>
                <c:pt idx="49">
                  <c:v>Q1 2011</c:v>
                </c:pt>
                <c:pt idx="50">
                  <c:v>Q2 2011</c:v>
                </c:pt>
                <c:pt idx="51">
                  <c:v>Q3 2011</c:v>
                </c:pt>
                <c:pt idx="52">
                  <c:v>Q4 2011</c:v>
                </c:pt>
                <c:pt idx="53">
                  <c:v>Q1 2012</c:v>
                </c:pt>
                <c:pt idx="54">
                  <c:v>Q2 2012</c:v>
                </c:pt>
                <c:pt idx="55">
                  <c:v>Q3 2012</c:v>
                </c:pt>
                <c:pt idx="56">
                  <c:v>Q4 2012</c:v>
                </c:pt>
                <c:pt idx="57">
                  <c:v>Q1 2013</c:v>
                </c:pt>
                <c:pt idx="58">
                  <c:v>Q2 2013</c:v>
                </c:pt>
                <c:pt idx="59">
                  <c:v>Q3 2013</c:v>
                </c:pt>
                <c:pt idx="60">
                  <c:v>Q4 2013</c:v>
                </c:pt>
                <c:pt idx="61">
                  <c:v>Q1 2014</c:v>
                </c:pt>
                <c:pt idx="62">
                  <c:v>Q2 2014</c:v>
                </c:pt>
                <c:pt idx="63">
                  <c:v>Q3 2014</c:v>
                </c:pt>
                <c:pt idx="64">
                  <c:v>Q4 2014</c:v>
                </c:pt>
                <c:pt idx="65">
                  <c:v>Q1 2015</c:v>
                </c:pt>
                <c:pt idx="66">
                  <c:v>Q2 2015</c:v>
                </c:pt>
                <c:pt idx="67">
                  <c:v>Q3 2015</c:v>
                </c:pt>
                <c:pt idx="68">
                  <c:v>Q4 2015</c:v>
                </c:pt>
                <c:pt idx="69">
                  <c:v>Q1 2016</c:v>
                </c:pt>
                <c:pt idx="70">
                  <c:v>Q2 2016</c:v>
                </c:pt>
                <c:pt idx="71">
                  <c:v>Q3 2016</c:v>
                </c:pt>
                <c:pt idx="72">
                  <c:v>Q4 2016</c:v>
                </c:pt>
                <c:pt idx="73">
                  <c:v>Q1 2017</c:v>
                </c:pt>
                <c:pt idx="74">
                  <c:v>Q2 2017</c:v>
                </c:pt>
                <c:pt idx="75">
                  <c:v>Q3 2017</c:v>
                </c:pt>
                <c:pt idx="76">
                  <c:v>Q4 2017</c:v>
                </c:pt>
                <c:pt idx="77">
                  <c:v>Q1 2018</c:v>
                </c:pt>
                <c:pt idx="78">
                  <c:v>Q2 2018</c:v>
                </c:pt>
                <c:pt idx="79">
                  <c:v>Q3 2018</c:v>
                </c:pt>
                <c:pt idx="80">
                  <c:v>Q4 2018</c:v>
                </c:pt>
                <c:pt idx="81">
                  <c:v>Q1 2019</c:v>
                </c:pt>
                <c:pt idx="82">
                  <c:v>Q2 2019</c:v>
                </c:pt>
                <c:pt idx="83">
                  <c:v>Q3 2019</c:v>
                </c:pt>
                <c:pt idx="84">
                  <c:v>Q4 2019</c:v>
                </c:pt>
                <c:pt idx="85">
                  <c:v>Q1 2020</c:v>
                </c:pt>
                <c:pt idx="86">
                  <c:v>Q2 2020</c:v>
                </c:pt>
                <c:pt idx="87">
                  <c:v>Q3 2020</c:v>
                </c:pt>
                <c:pt idx="88">
                  <c:v>Q4 2020</c:v>
                </c:pt>
                <c:pt idx="89">
                  <c:v>Q1 2021</c:v>
                </c:pt>
                <c:pt idx="90">
                  <c:v>Q2 2021</c:v>
                </c:pt>
                <c:pt idx="91">
                  <c:v>Q3 2021</c:v>
                </c:pt>
                <c:pt idx="92">
                  <c:v>Q4 2021</c:v>
                </c:pt>
                <c:pt idx="93">
                  <c:v>Q1 2022</c:v>
                </c:pt>
                <c:pt idx="94">
                  <c:v>Q2 2022</c:v>
                </c:pt>
                <c:pt idx="95">
                  <c:v>Q3 2022</c:v>
                </c:pt>
                <c:pt idx="96">
                  <c:v>Q4 2022</c:v>
                </c:pt>
                <c:pt idx="97">
                  <c:v>Q1 2023</c:v>
                </c:pt>
                <c:pt idx="98">
                  <c:v>Q2 2023</c:v>
                </c:pt>
                <c:pt idx="99">
                  <c:v>Q3 2023</c:v>
                </c:pt>
                <c:pt idx="100">
                  <c:v>Q4 2023</c:v>
                </c:pt>
                <c:pt idx="101">
                  <c:v>Q1 2024</c:v>
                </c:pt>
                <c:pt idx="102">
                  <c:v>Q2 2024</c:v>
                </c:pt>
                <c:pt idx="103">
                  <c:v>Q3 2024</c:v>
                </c:pt>
                <c:pt idx="104">
                  <c:v>Q4 2024</c:v>
                </c:pt>
              </c:strCache>
            </c:strRef>
          </c:cat>
          <c:val>
            <c:numRef>
              <c:f>'chart data'!$E$2:$E$106</c:f>
              <c:numCache>
                <c:formatCode>_("$"* #,##0_);_("$"* \(#,##0\);_("$"* "-"??_);_(@_)</c:formatCode>
                <c:ptCount val="105"/>
                <c:pt idx="0">
                  <c:v>1000000</c:v>
                </c:pt>
                <c:pt idx="1">
                  <c:v>1027911.7584228516</c:v>
                </c:pt>
                <c:pt idx="2">
                  <c:v>1067774.7133405956</c:v>
                </c:pt>
                <c:pt idx="3">
                  <c:v>1030665.2957021462</c:v>
                </c:pt>
                <c:pt idx="4">
                  <c:v>1122179.1111282238</c:v>
                </c:pt>
                <c:pt idx="5">
                  <c:v>1147527.8189415766</c:v>
                </c:pt>
                <c:pt idx="6">
                  <c:v>1137227.5744115959</c:v>
                </c:pt>
                <c:pt idx="7">
                  <c:v>1144331.139038505</c:v>
                </c:pt>
                <c:pt idx="8">
                  <c:v>1109854.5795826621</c:v>
                </c:pt>
                <c:pt idx="9">
                  <c:v>1044382.7890726536</c:v>
                </c:pt>
                <c:pt idx="10">
                  <c:v>1083412.3598218106</c:v>
                </c:pt>
                <c:pt idx="11">
                  <c:v>1007985.8599499875</c:v>
                </c:pt>
                <c:pt idx="12">
                  <c:v>1072795.3260148538</c:v>
                </c:pt>
                <c:pt idx="13">
                  <c:v>1074963.6529592744</c:v>
                </c:pt>
                <c:pt idx="14">
                  <c:v>1004441.9506064856</c:v>
                </c:pt>
                <c:pt idx="15">
                  <c:v>918737.95956286869</c:v>
                </c:pt>
                <c:pt idx="16">
                  <c:v>971031.5447256238</c:v>
                </c:pt>
                <c:pt idx="17">
                  <c:v>958089.81773622287</c:v>
                </c:pt>
                <c:pt idx="18">
                  <c:v>1056166.9568365754</c:v>
                </c:pt>
                <c:pt idx="19">
                  <c:v>1072318.0390212471</c:v>
                </c:pt>
                <c:pt idx="20">
                  <c:v>1152012.6969465015</c:v>
                </c:pt>
                <c:pt idx="21">
                  <c:v>1175970.4622185165</c:v>
                </c:pt>
                <c:pt idx="22">
                  <c:v>1176616.3860120373</c:v>
                </c:pt>
                <c:pt idx="23">
                  <c:v>1178481.5553052782</c:v>
                </c:pt>
                <c:pt idx="24">
                  <c:v>1248250.0559112558</c:v>
                </c:pt>
                <c:pt idx="25">
                  <c:v>1229755.4497919609</c:v>
                </c:pt>
                <c:pt idx="26">
                  <c:v>1254648.4816631193</c:v>
                </c:pt>
                <c:pt idx="27">
                  <c:v>1278411.2194617349</c:v>
                </c:pt>
                <c:pt idx="28">
                  <c:v>1297467.9804862486</c:v>
                </c:pt>
                <c:pt idx="29">
                  <c:v>1326869.1528774062</c:v>
                </c:pt>
                <c:pt idx="30">
                  <c:v>1315001.1147703037</c:v>
                </c:pt>
                <c:pt idx="31">
                  <c:v>1379725.8951245069</c:v>
                </c:pt>
                <c:pt idx="32">
                  <c:v>1442023.1095912708</c:v>
                </c:pt>
                <c:pt idx="33">
                  <c:v>1456233.3995404185</c:v>
                </c:pt>
                <c:pt idx="34">
                  <c:v>1508079.8837358251</c:v>
                </c:pt>
                <c:pt idx="35">
                  <c:v>1543608.6269970557</c:v>
                </c:pt>
                <c:pt idx="36">
                  <c:v>1531276.0732642948</c:v>
                </c:pt>
                <c:pt idx="37">
                  <c:v>1457781.0778384383</c:v>
                </c:pt>
                <c:pt idx="38">
                  <c:v>1427977.2460265737</c:v>
                </c:pt>
                <c:pt idx="39">
                  <c:v>1353473.6945796884</c:v>
                </c:pt>
                <c:pt idx="40">
                  <c:v>1200063.9278821894</c:v>
                </c:pt>
                <c:pt idx="41">
                  <c:v>1121334.2814995537</c:v>
                </c:pt>
                <c:pt idx="42">
                  <c:v>1236502.7923626725</c:v>
                </c:pt>
                <c:pt idx="43">
                  <c:v>1370759.128735333</c:v>
                </c:pt>
                <c:pt idx="44">
                  <c:v>1421491.7767356387</c:v>
                </c:pt>
                <c:pt idx="45">
                  <c:v>1476598.4491298387</c:v>
                </c:pt>
                <c:pt idx="46">
                  <c:v>1395986.7346991962</c:v>
                </c:pt>
                <c:pt idx="47">
                  <c:v>1504496.9666700365</c:v>
                </c:pt>
                <c:pt idx="48">
                  <c:v>1593835.8002668254</c:v>
                </c:pt>
                <c:pt idx="49">
                  <c:v>1653228.290710652</c:v>
                </c:pt>
                <c:pt idx="50">
                  <c:v>1669400.0588043793</c:v>
                </c:pt>
                <c:pt idx="51">
                  <c:v>1556088.0682983168</c:v>
                </c:pt>
                <c:pt idx="52">
                  <c:v>1673370.6884960977</c:v>
                </c:pt>
                <c:pt idx="53">
                  <c:v>1801788.9496811237</c:v>
                </c:pt>
                <c:pt idx="54">
                  <c:v>1786867.1460640437</c:v>
                </c:pt>
                <c:pt idx="55">
                  <c:v>1866300.7554397448</c:v>
                </c:pt>
                <c:pt idx="56">
                  <c:v>1863705.388235477</c:v>
                </c:pt>
                <c:pt idx="57">
                  <c:v>1981384.0269905706</c:v>
                </c:pt>
                <c:pt idx="58">
                  <c:v>1997548.1427508825</c:v>
                </c:pt>
                <c:pt idx="59">
                  <c:v>2065020.7045445137</c:v>
                </c:pt>
                <c:pt idx="60">
                  <c:v>2194161.0081061064</c:v>
                </c:pt>
                <c:pt idx="61">
                  <c:v>2234135.9961533798</c:v>
                </c:pt>
                <c:pt idx="62">
                  <c:v>2322539.0480675935</c:v>
                </c:pt>
                <c:pt idx="63">
                  <c:v>2339756.3758105431</c:v>
                </c:pt>
                <c:pt idx="64">
                  <c:v>2425741.4341266365</c:v>
                </c:pt>
                <c:pt idx="65">
                  <c:v>2455143.1180422483</c:v>
                </c:pt>
                <c:pt idx="66">
                  <c:v>2442723.5932381032</c:v>
                </c:pt>
                <c:pt idx="67">
                  <c:v>2360511.9841878875</c:v>
                </c:pt>
                <c:pt idx="68">
                  <c:v>2454980.9422785281</c:v>
                </c:pt>
                <c:pt idx="69">
                  <c:v>2504686.3133244123</c:v>
                </c:pt>
                <c:pt idx="70">
                  <c:v>2563806.5996590415</c:v>
                </c:pt>
                <c:pt idx="71">
                  <c:v>2627782.6302467468</c:v>
                </c:pt>
                <c:pt idx="72">
                  <c:v>2656809.9429335571</c:v>
                </c:pt>
                <c:pt idx="73">
                  <c:v>2762251.6188034224</c:v>
                </c:pt>
                <c:pt idx="74">
                  <c:v>2829385.1421526084</c:v>
                </c:pt>
                <c:pt idx="75">
                  <c:v>2915032.8686013566</c:v>
                </c:pt>
                <c:pt idx="76">
                  <c:v>3035805.7281083167</c:v>
                </c:pt>
                <c:pt idx="77">
                  <c:v>3004200.894838891</c:v>
                </c:pt>
                <c:pt idx="78">
                  <c:v>3064176.2708270876</c:v>
                </c:pt>
                <c:pt idx="79">
                  <c:v>3206149.4898676178</c:v>
                </c:pt>
                <c:pt idx="80">
                  <c:v>2967051.0604414977</c:v>
                </c:pt>
                <c:pt idx="81">
                  <c:v>3244929.7654899945</c:v>
                </c:pt>
                <c:pt idx="82">
                  <c:v>3368706.1212798445</c:v>
                </c:pt>
                <c:pt idx="83">
                  <c:v>3433611.7409718218</c:v>
                </c:pt>
                <c:pt idx="84">
                  <c:v>3622934.934124318</c:v>
                </c:pt>
                <c:pt idx="85">
                  <c:v>3242541.9477506499</c:v>
                </c:pt>
                <c:pt idx="86">
                  <c:v>3679773.5900071864</c:v>
                </c:pt>
                <c:pt idx="87">
                  <c:v>3886044.7806449644</c:v>
                </c:pt>
                <c:pt idx="88">
                  <c:v>4179688.6644967822</c:v>
                </c:pt>
                <c:pt idx="89">
                  <c:v>4278143.7913161749</c:v>
                </c:pt>
                <c:pt idx="90">
                  <c:v>4528884.4143513972</c:v>
                </c:pt>
                <c:pt idx="91">
                  <c:v>4545637.8046415979</c:v>
                </c:pt>
                <c:pt idx="92">
                  <c:v>4846596.1735540843</c:v>
                </c:pt>
                <c:pt idx="93">
                  <c:v>4597835.3955884725</c:v>
                </c:pt>
                <c:pt idx="94">
                  <c:v>4067334.3013597382</c:v>
                </c:pt>
                <c:pt idx="95">
                  <c:v>3870834.5216374532</c:v>
                </c:pt>
                <c:pt idx="96">
                  <c:v>4075452.1784366588</c:v>
                </c:pt>
                <c:pt idx="97">
                  <c:v>4307120.469617378</c:v>
                </c:pt>
                <c:pt idx="98">
                  <c:v>4518511.2432508506</c:v>
                </c:pt>
                <c:pt idx="99">
                  <c:v>4371344.1737287939</c:v>
                </c:pt>
                <c:pt idx="100">
                  <c:v>4797203.0164324837</c:v>
                </c:pt>
                <c:pt idx="101">
                  <c:v>5086119.6618679566</c:v>
                </c:pt>
                <c:pt idx="102">
                  <c:v>5218161.4740697118</c:v>
                </c:pt>
                <c:pt idx="103">
                  <c:v>5510941.9426582009</c:v>
                </c:pt>
                <c:pt idx="104">
                  <c:v>5523078.6694711661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E52-4A97-B227-5CB4FCE4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366608"/>
        <c:axId val="1397366128"/>
      </c:lineChart>
      <c:catAx>
        <c:axId val="13973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33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7366128"/>
        <c:crosses val="autoZero"/>
        <c:auto val="1"/>
        <c:lblAlgn val="ctr"/>
        <c:lblOffset val="100"/>
        <c:tickMarkSkip val="1"/>
        <c:noMultiLvlLbl val="0"/>
      </c:catAx>
      <c:valAx>
        <c:axId val="139736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736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Growth of $1mm</a:t>
            </a:r>
          </a:p>
          <a:p>
            <a:pPr>
              <a:defRPr sz="1800"/>
            </a:pPr>
            <a:r>
              <a:rPr lang="en-US" sz="1800"/>
              <a:t>1998-2024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121958237937395E-2"/>
          <c:y val="0.1121446082385274"/>
          <c:w val="0.84286232955920715"/>
          <c:h val="0.73603937775310158"/>
        </c:manualLayout>
      </c:layout>
      <c:lineChart>
        <c:grouping val="standard"/>
        <c:varyColors val="0"/>
        <c:ser>
          <c:idx val="0"/>
          <c:order val="0"/>
          <c:tx>
            <c:strRef>
              <c:f>'chart data'!$B$1</c:f>
              <c:strCache>
                <c:ptCount val="1"/>
                <c:pt idx="0">
                  <c:v> Custom Portfolio </c:v>
                </c:pt>
              </c:strCache>
            </c:strRef>
          </c:tx>
          <c:spPr>
            <a:ln w="31750" cap="rnd" cmpd="sng">
              <a:solidFill>
                <a:schemeClr val="tx1">
                  <a:lumMod val="95000"/>
                  <a:lumOff val="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04"/>
              <c:layout>
                <c:manualLayout>
                  <c:x val="3.703879050169868E-3"/>
                  <c:y val="-2.6294163713605528E-2"/>
                </c:manualLayout>
              </c:layout>
              <c:tx>
                <c:rich>
                  <a:bodyPr/>
                  <a:lstStyle/>
                  <a:p>
                    <a:fld id="{47E4472C-811A-463C-9409-63EB73998E10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D74-427A-AC12-F5CC354E4BA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'chart data'!$A$2:$A$106</c:f>
              <c:strCache>
                <c:ptCount val="105"/>
                <c:pt idx="0">
                  <c:v>Q4 1998</c:v>
                </c:pt>
                <c:pt idx="1">
                  <c:v>Q1 1999</c:v>
                </c:pt>
                <c:pt idx="2">
                  <c:v>Q2 1999</c:v>
                </c:pt>
                <c:pt idx="3">
                  <c:v>Q3 1999</c:v>
                </c:pt>
                <c:pt idx="4">
                  <c:v>Q4 1999</c:v>
                </c:pt>
                <c:pt idx="5">
                  <c:v>Q1 2000</c:v>
                </c:pt>
                <c:pt idx="6">
                  <c:v>Q2 2000</c:v>
                </c:pt>
                <c:pt idx="7">
                  <c:v>Q3 2000</c:v>
                </c:pt>
                <c:pt idx="8">
                  <c:v>Q4 2000</c:v>
                </c:pt>
                <c:pt idx="9">
                  <c:v>Q1 2001</c:v>
                </c:pt>
                <c:pt idx="10">
                  <c:v>Q2 2001</c:v>
                </c:pt>
                <c:pt idx="11">
                  <c:v>Q3 2001</c:v>
                </c:pt>
                <c:pt idx="12">
                  <c:v>Q4 2001</c:v>
                </c:pt>
                <c:pt idx="13">
                  <c:v>Q1 2002</c:v>
                </c:pt>
                <c:pt idx="14">
                  <c:v>Q2 2002</c:v>
                </c:pt>
                <c:pt idx="15">
                  <c:v>Q3 2002</c:v>
                </c:pt>
                <c:pt idx="16">
                  <c:v>Q4 2002</c:v>
                </c:pt>
                <c:pt idx="17">
                  <c:v>Q1 2003</c:v>
                </c:pt>
                <c:pt idx="18">
                  <c:v>Q2 2003</c:v>
                </c:pt>
                <c:pt idx="19">
                  <c:v>Q3 2003</c:v>
                </c:pt>
                <c:pt idx="20">
                  <c:v>Q4 2003</c:v>
                </c:pt>
                <c:pt idx="21">
                  <c:v>Q1 2004</c:v>
                </c:pt>
                <c:pt idx="22">
                  <c:v>Q2 2004</c:v>
                </c:pt>
                <c:pt idx="23">
                  <c:v>Q3 2004</c:v>
                </c:pt>
                <c:pt idx="24">
                  <c:v>Q4 2004</c:v>
                </c:pt>
                <c:pt idx="25">
                  <c:v>Q1 2005</c:v>
                </c:pt>
                <c:pt idx="26">
                  <c:v>Q2 2005</c:v>
                </c:pt>
                <c:pt idx="27">
                  <c:v>Q3 2005</c:v>
                </c:pt>
                <c:pt idx="28">
                  <c:v>Q4 2005</c:v>
                </c:pt>
                <c:pt idx="29">
                  <c:v>Q1 2006</c:v>
                </c:pt>
                <c:pt idx="30">
                  <c:v>Q2 2006</c:v>
                </c:pt>
                <c:pt idx="31">
                  <c:v>Q3 2006</c:v>
                </c:pt>
                <c:pt idx="32">
                  <c:v>Q4 2006</c:v>
                </c:pt>
                <c:pt idx="33">
                  <c:v>Q1 2007</c:v>
                </c:pt>
                <c:pt idx="34">
                  <c:v>Q2 2007</c:v>
                </c:pt>
                <c:pt idx="35">
                  <c:v>Q3 2007</c:v>
                </c:pt>
                <c:pt idx="36">
                  <c:v>Q4 2007</c:v>
                </c:pt>
                <c:pt idx="37">
                  <c:v>Q1 2008</c:v>
                </c:pt>
                <c:pt idx="38">
                  <c:v>Q2 2008</c:v>
                </c:pt>
                <c:pt idx="39">
                  <c:v>Q3 2008</c:v>
                </c:pt>
                <c:pt idx="40">
                  <c:v>Q4 2008</c:v>
                </c:pt>
                <c:pt idx="41">
                  <c:v>Q1 2009</c:v>
                </c:pt>
                <c:pt idx="42">
                  <c:v>Q2 2009</c:v>
                </c:pt>
                <c:pt idx="43">
                  <c:v>Q3 2009</c:v>
                </c:pt>
                <c:pt idx="44">
                  <c:v>Q4 2009</c:v>
                </c:pt>
                <c:pt idx="45">
                  <c:v>Q1 2010</c:v>
                </c:pt>
                <c:pt idx="46">
                  <c:v>Q2 2010</c:v>
                </c:pt>
                <c:pt idx="47">
                  <c:v>Q3 2010</c:v>
                </c:pt>
                <c:pt idx="48">
                  <c:v>Q4 2010</c:v>
                </c:pt>
                <c:pt idx="49">
                  <c:v>Q1 2011</c:v>
                </c:pt>
                <c:pt idx="50">
                  <c:v>Q2 2011</c:v>
                </c:pt>
                <c:pt idx="51">
                  <c:v>Q3 2011</c:v>
                </c:pt>
                <c:pt idx="52">
                  <c:v>Q4 2011</c:v>
                </c:pt>
                <c:pt idx="53">
                  <c:v>Q1 2012</c:v>
                </c:pt>
                <c:pt idx="54">
                  <c:v>Q2 2012</c:v>
                </c:pt>
                <c:pt idx="55">
                  <c:v>Q3 2012</c:v>
                </c:pt>
                <c:pt idx="56">
                  <c:v>Q4 2012</c:v>
                </c:pt>
                <c:pt idx="57">
                  <c:v>Q1 2013</c:v>
                </c:pt>
                <c:pt idx="58">
                  <c:v>Q2 2013</c:v>
                </c:pt>
                <c:pt idx="59">
                  <c:v>Q3 2013</c:v>
                </c:pt>
                <c:pt idx="60">
                  <c:v>Q4 2013</c:v>
                </c:pt>
                <c:pt idx="61">
                  <c:v>Q1 2014</c:v>
                </c:pt>
                <c:pt idx="62">
                  <c:v>Q2 2014</c:v>
                </c:pt>
                <c:pt idx="63">
                  <c:v>Q3 2014</c:v>
                </c:pt>
                <c:pt idx="64">
                  <c:v>Q4 2014</c:v>
                </c:pt>
                <c:pt idx="65">
                  <c:v>Q1 2015</c:v>
                </c:pt>
                <c:pt idx="66">
                  <c:v>Q2 2015</c:v>
                </c:pt>
                <c:pt idx="67">
                  <c:v>Q3 2015</c:v>
                </c:pt>
                <c:pt idx="68">
                  <c:v>Q4 2015</c:v>
                </c:pt>
                <c:pt idx="69">
                  <c:v>Q1 2016</c:v>
                </c:pt>
                <c:pt idx="70">
                  <c:v>Q2 2016</c:v>
                </c:pt>
                <c:pt idx="71">
                  <c:v>Q3 2016</c:v>
                </c:pt>
                <c:pt idx="72">
                  <c:v>Q4 2016</c:v>
                </c:pt>
                <c:pt idx="73">
                  <c:v>Q1 2017</c:v>
                </c:pt>
                <c:pt idx="74">
                  <c:v>Q2 2017</c:v>
                </c:pt>
                <c:pt idx="75">
                  <c:v>Q3 2017</c:v>
                </c:pt>
                <c:pt idx="76">
                  <c:v>Q4 2017</c:v>
                </c:pt>
                <c:pt idx="77">
                  <c:v>Q1 2018</c:v>
                </c:pt>
                <c:pt idx="78">
                  <c:v>Q2 2018</c:v>
                </c:pt>
                <c:pt idx="79">
                  <c:v>Q3 2018</c:v>
                </c:pt>
                <c:pt idx="80">
                  <c:v>Q4 2018</c:v>
                </c:pt>
                <c:pt idx="81">
                  <c:v>Q1 2019</c:v>
                </c:pt>
                <c:pt idx="82">
                  <c:v>Q2 2019</c:v>
                </c:pt>
                <c:pt idx="83">
                  <c:v>Q3 2019</c:v>
                </c:pt>
                <c:pt idx="84">
                  <c:v>Q4 2019</c:v>
                </c:pt>
                <c:pt idx="85">
                  <c:v>Q1 2020</c:v>
                </c:pt>
                <c:pt idx="86">
                  <c:v>Q2 2020</c:v>
                </c:pt>
                <c:pt idx="87">
                  <c:v>Q3 2020</c:v>
                </c:pt>
                <c:pt idx="88">
                  <c:v>Q4 2020</c:v>
                </c:pt>
                <c:pt idx="89">
                  <c:v>Q1 2021</c:v>
                </c:pt>
                <c:pt idx="90">
                  <c:v>Q2 2021</c:v>
                </c:pt>
                <c:pt idx="91">
                  <c:v>Q3 2021</c:v>
                </c:pt>
                <c:pt idx="92">
                  <c:v>Q4 2021</c:v>
                </c:pt>
                <c:pt idx="93">
                  <c:v>Q1 2022</c:v>
                </c:pt>
                <c:pt idx="94">
                  <c:v>Q2 2022</c:v>
                </c:pt>
                <c:pt idx="95">
                  <c:v>Q3 2022</c:v>
                </c:pt>
                <c:pt idx="96">
                  <c:v>Q4 2022</c:v>
                </c:pt>
                <c:pt idx="97">
                  <c:v>Q1 2023</c:v>
                </c:pt>
                <c:pt idx="98">
                  <c:v>Q2 2023</c:v>
                </c:pt>
                <c:pt idx="99">
                  <c:v>Q3 2023</c:v>
                </c:pt>
                <c:pt idx="100">
                  <c:v>Q4 2023</c:v>
                </c:pt>
                <c:pt idx="101">
                  <c:v>Q1 2024</c:v>
                </c:pt>
                <c:pt idx="102">
                  <c:v>Q2 2024</c:v>
                </c:pt>
                <c:pt idx="103">
                  <c:v>Q3 2024</c:v>
                </c:pt>
                <c:pt idx="104">
                  <c:v>Q4 2024</c:v>
                </c:pt>
              </c:strCache>
            </c:strRef>
          </c:cat>
          <c:val>
            <c:numRef>
              <c:f>'chart data'!$B$2:$B$106</c:f>
              <c:numCache>
                <c:formatCode>_("$"* #,##0_);_("$"* \(#,##0\);_("$"* "-"??_);_(@_)</c:formatCode>
                <c:ptCount val="105"/>
                <c:pt idx="0">
                  <c:v>1000000</c:v>
                </c:pt>
                <c:pt idx="1">
                  <c:v>1020997.9938626291</c:v>
                </c:pt>
                <c:pt idx="2">
                  <c:v>1080369.9832083152</c:v>
                </c:pt>
                <c:pt idx="3">
                  <c:v>1055144.332088188</c:v>
                </c:pt>
                <c:pt idx="4">
                  <c:v>1144939.6287361032</c:v>
                </c:pt>
                <c:pt idx="5">
                  <c:v>1184125.6176288163</c:v>
                </c:pt>
                <c:pt idx="6">
                  <c:v>1177015.5702431789</c:v>
                </c:pt>
                <c:pt idx="7">
                  <c:v>1186262.9104197775</c:v>
                </c:pt>
                <c:pt idx="8">
                  <c:v>1154686.712178495</c:v>
                </c:pt>
                <c:pt idx="9">
                  <c:v>1099814.7703737505</c:v>
                </c:pt>
                <c:pt idx="10">
                  <c:v>1149195.6552198615</c:v>
                </c:pt>
                <c:pt idx="11">
                  <c:v>1055767.0955154244</c:v>
                </c:pt>
                <c:pt idx="12">
                  <c:v>1133576.2499576227</c:v>
                </c:pt>
                <c:pt idx="13">
                  <c:v>1151314.0284236625</c:v>
                </c:pt>
                <c:pt idx="14">
                  <c:v>1098618.3862705035</c:v>
                </c:pt>
                <c:pt idx="15">
                  <c:v>1000968.4760246379</c:v>
                </c:pt>
                <c:pt idx="16">
                  <c:v>1048364.9263606368</c:v>
                </c:pt>
                <c:pt idx="17">
                  <c:v>1036506.2784338119</c:v>
                </c:pt>
                <c:pt idx="18">
                  <c:v>1156761.2188694787</c:v>
                </c:pt>
                <c:pt idx="19">
                  <c:v>1202131.1363415429</c:v>
                </c:pt>
                <c:pt idx="20">
                  <c:v>1299336.7092633951</c:v>
                </c:pt>
                <c:pt idx="21">
                  <c:v>1345519.3199858216</c:v>
                </c:pt>
                <c:pt idx="22">
                  <c:v>1352820.8838864109</c:v>
                </c:pt>
                <c:pt idx="23">
                  <c:v>1358235.3424824148</c:v>
                </c:pt>
                <c:pt idx="24">
                  <c:v>1460828.7403362207</c:v>
                </c:pt>
                <c:pt idx="25">
                  <c:v>1460016.3536924534</c:v>
                </c:pt>
                <c:pt idx="26">
                  <c:v>1497312.3319728125</c:v>
                </c:pt>
                <c:pt idx="27">
                  <c:v>1555965.9194445887</c:v>
                </c:pt>
                <c:pt idx="28">
                  <c:v>1596499.7324754456</c:v>
                </c:pt>
                <c:pt idx="29">
                  <c:v>1666179.4336578634</c:v>
                </c:pt>
                <c:pt idx="30">
                  <c:v>1653047.4347811691</c:v>
                </c:pt>
                <c:pt idx="31">
                  <c:v>1713874.6471370426</c:v>
                </c:pt>
                <c:pt idx="32">
                  <c:v>1809966.4473477292</c:v>
                </c:pt>
                <c:pt idx="33">
                  <c:v>1851702.8818369485</c:v>
                </c:pt>
                <c:pt idx="34">
                  <c:v>1927165.9338059262</c:v>
                </c:pt>
                <c:pt idx="35">
                  <c:v>1955582.6609626184</c:v>
                </c:pt>
                <c:pt idx="36">
                  <c:v>1935104.2823868752</c:v>
                </c:pt>
                <c:pt idx="37">
                  <c:v>1837563.4784548874</c:v>
                </c:pt>
                <c:pt idx="38">
                  <c:v>1822453.4707654873</c:v>
                </c:pt>
                <c:pt idx="39">
                  <c:v>1691491.8145991771</c:v>
                </c:pt>
                <c:pt idx="40">
                  <c:v>1429499.5735611152</c:v>
                </c:pt>
                <c:pt idx="41">
                  <c:v>1330402.0162148809</c:v>
                </c:pt>
                <c:pt idx="42">
                  <c:v>1496759.3012717278</c:v>
                </c:pt>
                <c:pt idx="43">
                  <c:v>1660777.0185002135</c:v>
                </c:pt>
                <c:pt idx="44">
                  <c:v>1706144.9578321215</c:v>
                </c:pt>
                <c:pt idx="45">
                  <c:v>1778939.8727153807</c:v>
                </c:pt>
                <c:pt idx="46">
                  <c:v>1689047.8456254769</c:v>
                </c:pt>
                <c:pt idx="47">
                  <c:v>1837772.0014559606</c:v>
                </c:pt>
                <c:pt idx="48">
                  <c:v>1983308.2922264617</c:v>
                </c:pt>
                <c:pt idx="49">
                  <c:v>2065262.8069631585</c:v>
                </c:pt>
                <c:pt idx="50">
                  <c:v>2089213.5139919003</c:v>
                </c:pt>
                <c:pt idx="51">
                  <c:v>1914560.7910964452</c:v>
                </c:pt>
                <c:pt idx="52">
                  <c:v>2043373.5885330397</c:v>
                </c:pt>
                <c:pt idx="53">
                  <c:v>2210607.581606444</c:v>
                </c:pt>
                <c:pt idx="54">
                  <c:v>2177261.877295665</c:v>
                </c:pt>
                <c:pt idx="55">
                  <c:v>2278374.0082870051</c:v>
                </c:pt>
                <c:pt idx="56">
                  <c:v>2307295.7599361241</c:v>
                </c:pt>
                <c:pt idx="57">
                  <c:v>2456195.7551708343</c:v>
                </c:pt>
                <c:pt idx="58">
                  <c:v>2479634.4170568297</c:v>
                </c:pt>
                <c:pt idx="59">
                  <c:v>2603362.3780775261</c:v>
                </c:pt>
                <c:pt idx="60">
                  <c:v>2752221.0300772805</c:v>
                </c:pt>
                <c:pt idx="61">
                  <c:v>2809075.6643777946</c:v>
                </c:pt>
                <c:pt idx="62">
                  <c:v>2908709.3167445669</c:v>
                </c:pt>
                <c:pt idx="63">
                  <c:v>2896427.0347788553</c:v>
                </c:pt>
                <c:pt idx="64">
                  <c:v>2988428.848789895</c:v>
                </c:pt>
                <c:pt idx="65">
                  <c:v>3058092.9486991237</c:v>
                </c:pt>
                <c:pt idx="66">
                  <c:v>3073471.7300736685</c:v>
                </c:pt>
                <c:pt idx="67">
                  <c:v>2958740.6248449283</c:v>
                </c:pt>
                <c:pt idx="68">
                  <c:v>3064069.1916919081</c:v>
                </c:pt>
                <c:pt idx="69">
                  <c:v>3116847.4720203727</c:v>
                </c:pt>
                <c:pt idx="70">
                  <c:v>3182471.5468970556</c:v>
                </c:pt>
                <c:pt idx="71">
                  <c:v>3297741.2860204154</c:v>
                </c:pt>
                <c:pt idx="72">
                  <c:v>3346056.6583952443</c:v>
                </c:pt>
                <c:pt idx="73">
                  <c:v>3479452.570548282</c:v>
                </c:pt>
                <c:pt idx="74">
                  <c:v>3576430.5112035694</c:v>
                </c:pt>
                <c:pt idx="75">
                  <c:v>3696611.9658757127</c:v>
                </c:pt>
                <c:pt idx="76">
                  <c:v>3844608.6126063145</c:v>
                </c:pt>
                <c:pt idx="77">
                  <c:v>3837274.9287593788</c:v>
                </c:pt>
                <c:pt idx="78">
                  <c:v>3906252.2047569198</c:v>
                </c:pt>
                <c:pt idx="79">
                  <c:v>4044108.7408793177</c:v>
                </c:pt>
                <c:pt idx="80">
                  <c:v>3719677.8130228631</c:v>
                </c:pt>
                <c:pt idx="81">
                  <c:v>4053890.7599644959</c:v>
                </c:pt>
                <c:pt idx="82">
                  <c:v>4176721.3267603861</c:v>
                </c:pt>
                <c:pt idx="83">
                  <c:v>4223987.807355185</c:v>
                </c:pt>
                <c:pt idx="84">
                  <c:v>4464415.7811456667</c:v>
                </c:pt>
                <c:pt idx="85">
                  <c:v>3868531.7203214499</c:v>
                </c:pt>
                <c:pt idx="86">
                  <c:v>4391512.5823026113</c:v>
                </c:pt>
                <c:pt idx="87">
                  <c:v>4630437.5590428011</c:v>
                </c:pt>
                <c:pt idx="88">
                  <c:v>5084712.9957928965</c:v>
                </c:pt>
                <c:pt idx="89">
                  <c:v>5262106.6592637906</c:v>
                </c:pt>
                <c:pt idx="90">
                  <c:v>5537242.1949973125</c:v>
                </c:pt>
                <c:pt idx="91">
                  <c:v>5577918.7270721374</c:v>
                </c:pt>
                <c:pt idx="92">
                  <c:v>5880260.0725402553</c:v>
                </c:pt>
                <c:pt idx="93">
                  <c:v>5664895.312975212</c:v>
                </c:pt>
                <c:pt idx="94">
                  <c:v>5087602.9676281288</c:v>
                </c:pt>
                <c:pt idx="95">
                  <c:v>4885874.9904016573</c:v>
                </c:pt>
                <c:pt idx="96">
                  <c:v>5136953.9734434998</c:v>
                </c:pt>
                <c:pt idx="97">
                  <c:v>5341816.3365845876</c:v>
                </c:pt>
                <c:pt idx="98">
                  <c:v>5524738.783138955</c:v>
                </c:pt>
                <c:pt idx="99">
                  <c:v>5369541.8240410713</c:v>
                </c:pt>
                <c:pt idx="100">
                  <c:v>5797585.1551697385</c:v>
                </c:pt>
                <c:pt idx="101">
                  <c:v>6060357.2879579933</c:v>
                </c:pt>
                <c:pt idx="102">
                  <c:v>6123558.6948892269</c:v>
                </c:pt>
                <c:pt idx="103">
                  <c:v>6469393.3953456962</c:v>
                </c:pt>
                <c:pt idx="104">
                  <c:v>6448997.0156825325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4-427A-AC12-F5CC354E4BA7}"/>
            </c:ext>
          </c:extLst>
        </c:ser>
        <c:ser>
          <c:idx val="1"/>
          <c:order val="1"/>
          <c:tx>
            <c:strRef>
              <c:f>'chart data'!$C$1</c:f>
              <c:strCache>
                <c:ptCount val="1"/>
                <c:pt idx="0">
                  <c:v>100% S&amp;P 500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104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4AAF7F04-3F36-405F-A994-E0EE5A77F90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D74-427A-AC12-F5CC354E4BA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'chart data'!$A$2:$A$106</c:f>
              <c:strCache>
                <c:ptCount val="105"/>
                <c:pt idx="0">
                  <c:v>Q4 1998</c:v>
                </c:pt>
                <c:pt idx="1">
                  <c:v>Q1 1999</c:v>
                </c:pt>
                <c:pt idx="2">
                  <c:v>Q2 1999</c:v>
                </c:pt>
                <c:pt idx="3">
                  <c:v>Q3 1999</c:v>
                </c:pt>
                <c:pt idx="4">
                  <c:v>Q4 1999</c:v>
                </c:pt>
                <c:pt idx="5">
                  <c:v>Q1 2000</c:v>
                </c:pt>
                <c:pt idx="6">
                  <c:v>Q2 2000</c:v>
                </c:pt>
                <c:pt idx="7">
                  <c:v>Q3 2000</c:v>
                </c:pt>
                <c:pt idx="8">
                  <c:v>Q4 2000</c:v>
                </c:pt>
                <c:pt idx="9">
                  <c:v>Q1 2001</c:v>
                </c:pt>
                <c:pt idx="10">
                  <c:v>Q2 2001</c:v>
                </c:pt>
                <c:pt idx="11">
                  <c:v>Q3 2001</c:v>
                </c:pt>
                <c:pt idx="12">
                  <c:v>Q4 2001</c:v>
                </c:pt>
                <c:pt idx="13">
                  <c:v>Q1 2002</c:v>
                </c:pt>
                <c:pt idx="14">
                  <c:v>Q2 2002</c:v>
                </c:pt>
                <c:pt idx="15">
                  <c:v>Q3 2002</c:v>
                </c:pt>
                <c:pt idx="16">
                  <c:v>Q4 2002</c:v>
                </c:pt>
                <c:pt idx="17">
                  <c:v>Q1 2003</c:v>
                </c:pt>
                <c:pt idx="18">
                  <c:v>Q2 2003</c:v>
                </c:pt>
                <c:pt idx="19">
                  <c:v>Q3 2003</c:v>
                </c:pt>
                <c:pt idx="20">
                  <c:v>Q4 2003</c:v>
                </c:pt>
                <c:pt idx="21">
                  <c:v>Q1 2004</c:v>
                </c:pt>
                <c:pt idx="22">
                  <c:v>Q2 2004</c:v>
                </c:pt>
                <c:pt idx="23">
                  <c:v>Q3 2004</c:v>
                </c:pt>
                <c:pt idx="24">
                  <c:v>Q4 2004</c:v>
                </c:pt>
                <c:pt idx="25">
                  <c:v>Q1 2005</c:v>
                </c:pt>
                <c:pt idx="26">
                  <c:v>Q2 2005</c:v>
                </c:pt>
                <c:pt idx="27">
                  <c:v>Q3 2005</c:v>
                </c:pt>
                <c:pt idx="28">
                  <c:v>Q4 2005</c:v>
                </c:pt>
                <c:pt idx="29">
                  <c:v>Q1 2006</c:v>
                </c:pt>
                <c:pt idx="30">
                  <c:v>Q2 2006</c:v>
                </c:pt>
                <c:pt idx="31">
                  <c:v>Q3 2006</c:v>
                </c:pt>
                <c:pt idx="32">
                  <c:v>Q4 2006</c:v>
                </c:pt>
                <c:pt idx="33">
                  <c:v>Q1 2007</c:v>
                </c:pt>
                <c:pt idx="34">
                  <c:v>Q2 2007</c:v>
                </c:pt>
                <c:pt idx="35">
                  <c:v>Q3 2007</c:v>
                </c:pt>
                <c:pt idx="36">
                  <c:v>Q4 2007</c:v>
                </c:pt>
                <c:pt idx="37">
                  <c:v>Q1 2008</c:v>
                </c:pt>
                <c:pt idx="38">
                  <c:v>Q2 2008</c:v>
                </c:pt>
                <c:pt idx="39">
                  <c:v>Q3 2008</c:v>
                </c:pt>
                <c:pt idx="40">
                  <c:v>Q4 2008</c:v>
                </c:pt>
                <c:pt idx="41">
                  <c:v>Q1 2009</c:v>
                </c:pt>
                <c:pt idx="42">
                  <c:v>Q2 2009</c:v>
                </c:pt>
                <c:pt idx="43">
                  <c:v>Q3 2009</c:v>
                </c:pt>
                <c:pt idx="44">
                  <c:v>Q4 2009</c:v>
                </c:pt>
                <c:pt idx="45">
                  <c:v>Q1 2010</c:v>
                </c:pt>
                <c:pt idx="46">
                  <c:v>Q2 2010</c:v>
                </c:pt>
                <c:pt idx="47">
                  <c:v>Q3 2010</c:v>
                </c:pt>
                <c:pt idx="48">
                  <c:v>Q4 2010</c:v>
                </c:pt>
                <c:pt idx="49">
                  <c:v>Q1 2011</c:v>
                </c:pt>
                <c:pt idx="50">
                  <c:v>Q2 2011</c:v>
                </c:pt>
                <c:pt idx="51">
                  <c:v>Q3 2011</c:v>
                </c:pt>
                <c:pt idx="52">
                  <c:v>Q4 2011</c:v>
                </c:pt>
                <c:pt idx="53">
                  <c:v>Q1 2012</c:v>
                </c:pt>
                <c:pt idx="54">
                  <c:v>Q2 2012</c:v>
                </c:pt>
                <c:pt idx="55">
                  <c:v>Q3 2012</c:v>
                </c:pt>
                <c:pt idx="56">
                  <c:v>Q4 2012</c:v>
                </c:pt>
                <c:pt idx="57">
                  <c:v>Q1 2013</c:v>
                </c:pt>
                <c:pt idx="58">
                  <c:v>Q2 2013</c:v>
                </c:pt>
                <c:pt idx="59">
                  <c:v>Q3 2013</c:v>
                </c:pt>
                <c:pt idx="60">
                  <c:v>Q4 2013</c:v>
                </c:pt>
                <c:pt idx="61">
                  <c:v>Q1 2014</c:v>
                </c:pt>
                <c:pt idx="62">
                  <c:v>Q2 2014</c:v>
                </c:pt>
                <c:pt idx="63">
                  <c:v>Q3 2014</c:v>
                </c:pt>
                <c:pt idx="64">
                  <c:v>Q4 2014</c:v>
                </c:pt>
                <c:pt idx="65">
                  <c:v>Q1 2015</c:v>
                </c:pt>
                <c:pt idx="66">
                  <c:v>Q2 2015</c:v>
                </c:pt>
                <c:pt idx="67">
                  <c:v>Q3 2015</c:v>
                </c:pt>
                <c:pt idx="68">
                  <c:v>Q4 2015</c:v>
                </c:pt>
                <c:pt idx="69">
                  <c:v>Q1 2016</c:v>
                </c:pt>
                <c:pt idx="70">
                  <c:v>Q2 2016</c:v>
                </c:pt>
                <c:pt idx="71">
                  <c:v>Q3 2016</c:v>
                </c:pt>
                <c:pt idx="72">
                  <c:v>Q4 2016</c:v>
                </c:pt>
                <c:pt idx="73">
                  <c:v>Q1 2017</c:v>
                </c:pt>
                <c:pt idx="74">
                  <c:v>Q2 2017</c:v>
                </c:pt>
                <c:pt idx="75">
                  <c:v>Q3 2017</c:v>
                </c:pt>
                <c:pt idx="76">
                  <c:v>Q4 2017</c:v>
                </c:pt>
                <c:pt idx="77">
                  <c:v>Q1 2018</c:v>
                </c:pt>
                <c:pt idx="78">
                  <c:v>Q2 2018</c:v>
                </c:pt>
                <c:pt idx="79">
                  <c:v>Q3 2018</c:v>
                </c:pt>
                <c:pt idx="80">
                  <c:v>Q4 2018</c:v>
                </c:pt>
                <c:pt idx="81">
                  <c:v>Q1 2019</c:v>
                </c:pt>
                <c:pt idx="82">
                  <c:v>Q2 2019</c:v>
                </c:pt>
                <c:pt idx="83">
                  <c:v>Q3 2019</c:v>
                </c:pt>
                <c:pt idx="84">
                  <c:v>Q4 2019</c:v>
                </c:pt>
                <c:pt idx="85">
                  <c:v>Q1 2020</c:v>
                </c:pt>
                <c:pt idx="86">
                  <c:v>Q2 2020</c:v>
                </c:pt>
                <c:pt idx="87">
                  <c:v>Q3 2020</c:v>
                </c:pt>
                <c:pt idx="88">
                  <c:v>Q4 2020</c:v>
                </c:pt>
                <c:pt idx="89">
                  <c:v>Q1 2021</c:v>
                </c:pt>
                <c:pt idx="90">
                  <c:v>Q2 2021</c:v>
                </c:pt>
                <c:pt idx="91">
                  <c:v>Q3 2021</c:v>
                </c:pt>
                <c:pt idx="92">
                  <c:v>Q4 2021</c:v>
                </c:pt>
                <c:pt idx="93">
                  <c:v>Q1 2022</c:v>
                </c:pt>
                <c:pt idx="94">
                  <c:v>Q2 2022</c:v>
                </c:pt>
                <c:pt idx="95">
                  <c:v>Q3 2022</c:v>
                </c:pt>
                <c:pt idx="96">
                  <c:v>Q4 2022</c:v>
                </c:pt>
                <c:pt idx="97">
                  <c:v>Q1 2023</c:v>
                </c:pt>
                <c:pt idx="98">
                  <c:v>Q2 2023</c:v>
                </c:pt>
                <c:pt idx="99">
                  <c:v>Q3 2023</c:v>
                </c:pt>
                <c:pt idx="100">
                  <c:v>Q4 2023</c:v>
                </c:pt>
                <c:pt idx="101">
                  <c:v>Q1 2024</c:v>
                </c:pt>
                <c:pt idx="102">
                  <c:v>Q2 2024</c:v>
                </c:pt>
                <c:pt idx="103">
                  <c:v>Q3 2024</c:v>
                </c:pt>
                <c:pt idx="104">
                  <c:v>Q4 2024</c:v>
                </c:pt>
              </c:strCache>
            </c:strRef>
          </c:cat>
          <c:val>
            <c:numRef>
              <c:f>'chart data'!$C$2:$C$106</c:f>
              <c:numCache>
                <c:formatCode>_("$"* #,##0_);_("$"* \(#,##0\);_("$"* "-"??_);_(@_)</c:formatCode>
                <c:ptCount val="105"/>
                <c:pt idx="0">
                  <c:v>1000000</c:v>
                </c:pt>
                <c:pt idx="1">
                  <c:v>1049827.9333114624</c:v>
                </c:pt>
                <c:pt idx="2">
                  <c:v>1123834.5621681134</c:v>
                </c:pt>
                <c:pt idx="3">
                  <c:v>1053653.5172519179</c:v>
                </c:pt>
                <c:pt idx="4">
                  <c:v>1210433.7855546933</c:v>
                </c:pt>
                <c:pt idx="5">
                  <c:v>1238197.8657866162</c:v>
                </c:pt>
                <c:pt idx="6">
                  <c:v>1205292.9431309924</c:v>
                </c:pt>
                <c:pt idx="7">
                  <c:v>1193621.8604160633</c:v>
                </c:pt>
                <c:pt idx="8">
                  <c:v>1100219.5405902849</c:v>
                </c:pt>
                <c:pt idx="9">
                  <c:v>969786.80881038914</c:v>
                </c:pt>
                <c:pt idx="10">
                  <c:v>1026542.1617647879</c:v>
                </c:pt>
                <c:pt idx="11">
                  <c:v>875872.22151084524</c:v>
                </c:pt>
                <c:pt idx="12">
                  <c:v>969463.26500911149</c:v>
                </c:pt>
                <c:pt idx="13">
                  <c:v>972127.24665204016</c:v>
                </c:pt>
                <c:pt idx="14">
                  <c:v>841890.06771822751</c:v>
                </c:pt>
                <c:pt idx="15">
                  <c:v>696446.03063325083</c:v>
                </c:pt>
                <c:pt idx="16">
                  <c:v>755210.17880446941</c:v>
                </c:pt>
                <c:pt idx="17">
                  <c:v>731426.11342825217</c:v>
                </c:pt>
                <c:pt idx="18">
                  <c:v>844021.0335955316</c:v>
                </c:pt>
                <c:pt idx="19">
                  <c:v>866350.35211223771</c:v>
                </c:pt>
                <c:pt idx="20">
                  <c:v>971838.93598126213</c:v>
                </c:pt>
                <c:pt idx="21">
                  <c:v>988296.67194503895</c:v>
                </c:pt>
                <c:pt idx="22">
                  <c:v>1005307.1493308117</c:v>
                </c:pt>
                <c:pt idx="23">
                  <c:v>986537.98232484423</c:v>
                </c:pt>
                <c:pt idx="24">
                  <c:v>1077601.3796605296</c:v>
                </c:pt>
                <c:pt idx="25">
                  <c:v>1054438.61149113</c:v>
                </c:pt>
                <c:pt idx="26">
                  <c:v>1068867.3342703853</c:v>
                </c:pt>
                <c:pt idx="27">
                  <c:v>1107405.822370765</c:v>
                </c:pt>
                <c:pt idx="28">
                  <c:v>1130524.7417491055</c:v>
                </c:pt>
                <c:pt idx="29">
                  <c:v>1178092.6913210754</c:v>
                </c:pt>
                <c:pt idx="30">
                  <c:v>1161130.6781870278</c:v>
                </c:pt>
                <c:pt idx="31">
                  <c:v>1226911.6872625372</c:v>
                </c:pt>
                <c:pt idx="32">
                  <c:v>1309105.7408467988</c:v>
                </c:pt>
                <c:pt idx="33">
                  <c:v>1317485.7199889868</c:v>
                </c:pt>
                <c:pt idx="34">
                  <c:v>1400216.8212469546</c:v>
                </c:pt>
                <c:pt idx="35">
                  <c:v>1428639.2626903343</c:v>
                </c:pt>
                <c:pt idx="36">
                  <c:v>1381035.8815917196</c:v>
                </c:pt>
                <c:pt idx="37">
                  <c:v>1250596.7965488632</c:v>
                </c:pt>
                <c:pt idx="38">
                  <c:v>1216493.3707844771</c:v>
                </c:pt>
                <c:pt idx="39">
                  <c:v>1114671.7865118077</c:v>
                </c:pt>
                <c:pt idx="40">
                  <c:v>870068.1006549045</c:v>
                </c:pt>
                <c:pt idx="41">
                  <c:v>774256.15089490009</c:v>
                </c:pt>
                <c:pt idx="42">
                  <c:v>897591.71720626263</c:v>
                </c:pt>
                <c:pt idx="43">
                  <c:v>1037613.683046622</c:v>
                </c:pt>
                <c:pt idx="44">
                  <c:v>1100245.4824087201</c:v>
                </c:pt>
                <c:pt idx="45">
                  <c:v>1158252.7308434416</c:v>
                </c:pt>
                <c:pt idx="46">
                  <c:v>1025929.3241353977</c:v>
                </c:pt>
                <c:pt idx="47">
                  <c:v>1141832.8347972166</c:v>
                </c:pt>
                <c:pt idx="48">
                  <c:v>1264656.4494523834</c:v>
                </c:pt>
                <c:pt idx="49">
                  <c:v>1339570.0032025867</c:v>
                </c:pt>
                <c:pt idx="50">
                  <c:v>1340877.2188987089</c:v>
                </c:pt>
                <c:pt idx="51">
                  <c:v>1154990.3242219496</c:v>
                </c:pt>
                <c:pt idx="52">
                  <c:v>1291451.8754399368</c:v>
                </c:pt>
                <c:pt idx="53">
                  <c:v>1454006.6013997763</c:v>
                </c:pt>
                <c:pt idx="54">
                  <c:v>1413961.2254389739</c:v>
                </c:pt>
                <c:pt idx="55">
                  <c:v>1503705.6900005313</c:v>
                </c:pt>
                <c:pt idx="56">
                  <c:v>1498016.831517949</c:v>
                </c:pt>
                <c:pt idx="57">
                  <c:v>1656898.8530920087</c:v>
                </c:pt>
                <c:pt idx="58">
                  <c:v>1705117.4751462734</c:v>
                </c:pt>
                <c:pt idx="59">
                  <c:v>1794563.9994785215</c:v>
                </c:pt>
                <c:pt idx="60">
                  <c:v>1983229.4309365302</c:v>
                </c:pt>
                <c:pt idx="61">
                  <c:v>2019063.5150714726</c:v>
                </c:pt>
                <c:pt idx="62">
                  <c:v>2124751.4704026687</c:v>
                </c:pt>
                <c:pt idx="63">
                  <c:v>2148715.754598299</c:v>
                </c:pt>
                <c:pt idx="64">
                  <c:v>2254703.441565007</c:v>
                </c:pt>
                <c:pt idx="65">
                  <c:v>2276118.077616639</c:v>
                </c:pt>
                <c:pt idx="66">
                  <c:v>2282460.2483255588</c:v>
                </c:pt>
                <c:pt idx="67">
                  <c:v>2135519.153354024</c:v>
                </c:pt>
                <c:pt idx="68">
                  <c:v>2285922.5806446215</c:v>
                </c:pt>
                <c:pt idx="69">
                  <c:v>2316745.4183665314</c:v>
                </c:pt>
                <c:pt idx="70">
                  <c:v>2373636.3418321405</c:v>
                </c:pt>
                <c:pt idx="71">
                  <c:v>2465090.8335826835</c:v>
                </c:pt>
                <c:pt idx="72">
                  <c:v>2559387.5354200657</c:v>
                </c:pt>
                <c:pt idx="73">
                  <c:v>2714672.9462313629</c:v>
                </c:pt>
                <c:pt idx="74">
                  <c:v>2798494.8577078506</c:v>
                </c:pt>
                <c:pt idx="75">
                  <c:v>2923871.8848508922</c:v>
                </c:pt>
                <c:pt idx="76">
                  <c:v>3118176.0674910843</c:v>
                </c:pt>
                <c:pt idx="77">
                  <c:v>3094494.4412804199</c:v>
                </c:pt>
                <c:pt idx="78">
                  <c:v>3200743.2233753786</c:v>
                </c:pt>
                <c:pt idx="79">
                  <c:v>3447508.8209091746</c:v>
                </c:pt>
                <c:pt idx="80">
                  <c:v>2981419.5199374259</c:v>
                </c:pt>
                <c:pt idx="81">
                  <c:v>3388305.0821970506</c:v>
                </c:pt>
                <c:pt idx="82">
                  <c:v>3534138.6666626832</c:v>
                </c:pt>
                <c:pt idx="83">
                  <c:v>3594150.6314885635</c:v>
                </c:pt>
                <c:pt idx="84">
                  <c:v>3920137.2035708157</c:v>
                </c:pt>
                <c:pt idx="85">
                  <c:v>3151883.161905528</c:v>
                </c:pt>
                <c:pt idx="86">
                  <c:v>3799387.3618943836</c:v>
                </c:pt>
                <c:pt idx="87">
                  <c:v>4138654.2219116036</c:v>
                </c:pt>
                <c:pt idx="88">
                  <c:v>4641434.1488760933</c:v>
                </c:pt>
                <c:pt idx="89">
                  <c:v>4928017.5079798354</c:v>
                </c:pt>
                <c:pt idx="90">
                  <c:v>5349263.1451823357</c:v>
                </c:pt>
                <c:pt idx="91">
                  <c:v>5380394.1358645391</c:v>
                </c:pt>
                <c:pt idx="92">
                  <c:v>5973701.8679100433</c:v>
                </c:pt>
                <c:pt idx="93">
                  <c:v>5698993.8233880112</c:v>
                </c:pt>
                <c:pt idx="94">
                  <c:v>4781399.3809482837</c:v>
                </c:pt>
                <c:pt idx="95">
                  <c:v>4547926.3444409622</c:v>
                </c:pt>
                <c:pt idx="96">
                  <c:v>4891795.2446213206</c:v>
                </c:pt>
                <c:pt idx="97">
                  <c:v>5258491.1814577142</c:v>
                </c:pt>
                <c:pt idx="98">
                  <c:v>5718247.9876027424</c:v>
                </c:pt>
                <c:pt idx="99">
                  <c:v>5531035.9744988708</c:v>
                </c:pt>
                <c:pt idx="100">
                  <c:v>6177701.5657559726</c:v>
                </c:pt>
                <c:pt idx="101">
                  <c:v>6829785.5571660511</c:v>
                </c:pt>
                <c:pt idx="102">
                  <c:v>7122345.9156186935</c:v>
                </c:pt>
                <c:pt idx="103">
                  <c:v>7541636.4218909563</c:v>
                </c:pt>
                <c:pt idx="104">
                  <c:v>7723292.3569993824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74-427A-AC12-F5CC354E4BA7}"/>
            </c:ext>
          </c:extLst>
        </c:ser>
        <c:ser>
          <c:idx val="2"/>
          <c:order val="2"/>
          <c:tx>
            <c:strRef>
              <c:f>'chart data'!$D$1</c:f>
              <c:strCache>
                <c:ptCount val="1"/>
                <c:pt idx="0">
                  <c:v>100% Barclays Agg.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04"/>
              <c:layout>
                <c:manualLayout>
                  <c:x val="0"/>
                  <c:y val="-3.2867704642006862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A1F406AC-15E8-4E2D-8C96-BB71BE40BAE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9D74-427A-AC12-F5CC354E4BA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'chart data'!$A$2:$A$106</c:f>
              <c:strCache>
                <c:ptCount val="105"/>
                <c:pt idx="0">
                  <c:v>Q4 1998</c:v>
                </c:pt>
                <c:pt idx="1">
                  <c:v>Q1 1999</c:v>
                </c:pt>
                <c:pt idx="2">
                  <c:v>Q2 1999</c:v>
                </c:pt>
                <c:pt idx="3">
                  <c:v>Q3 1999</c:v>
                </c:pt>
                <c:pt idx="4">
                  <c:v>Q4 1999</c:v>
                </c:pt>
                <c:pt idx="5">
                  <c:v>Q1 2000</c:v>
                </c:pt>
                <c:pt idx="6">
                  <c:v>Q2 2000</c:v>
                </c:pt>
                <c:pt idx="7">
                  <c:v>Q3 2000</c:v>
                </c:pt>
                <c:pt idx="8">
                  <c:v>Q4 2000</c:v>
                </c:pt>
                <c:pt idx="9">
                  <c:v>Q1 2001</c:v>
                </c:pt>
                <c:pt idx="10">
                  <c:v>Q2 2001</c:v>
                </c:pt>
                <c:pt idx="11">
                  <c:v>Q3 2001</c:v>
                </c:pt>
                <c:pt idx="12">
                  <c:v>Q4 2001</c:v>
                </c:pt>
                <c:pt idx="13">
                  <c:v>Q1 2002</c:v>
                </c:pt>
                <c:pt idx="14">
                  <c:v>Q2 2002</c:v>
                </c:pt>
                <c:pt idx="15">
                  <c:v>Q3 2002</c:v>
                </c:pt>
                <c:pt idx="16">
                  <c:v>Q4 2002</c:v>
                </c:pt>
                <c:pt idx="17">
                  <c:v>Q1 2003</c:v>
                </c:pt>
                <c:pt idx="18">
                  <c:v>Q2 2003</c:v>
                </c:pt>
                <c:pt idx="19">
                  <c:v>Q3 2003</c:v>
                </c:pt>
                <c:pt idx="20">
                  <c:v>Q4 2003</c:v>
                </c:pt>
                <c:pt idx="21">
                  <c:v>Q1 2004</c:v>
                </c:pt>
                <c:pt idx="22">
                  <c:v>Q2 2004</c:v>
                </c:pt>
                <c:pt idx="23">
                  <c:v>Q3 2004</c:v>
                </c:pt>
                <c:pt idx="24">
                  <c:v>Q4 2004</c:v>
                </c:pt>
                <c:pt idx="25">
                  <c:v>Q1 2005</c:v>
                </c:pt>
                <c:pt idx="26">
                  <c:v>Q2 2005</c:v>
                </c:pt>
                <c:pt idx="27">
                  <c:v>Q3 2005</c:v>
                </c:pt>
                <c:pt idx="28">
                  <c:v>Q4 2005</c:v>
                </c:pt>
                <c:pt idx="29">
                  <c:v>Q1 2006</c:v>
                </c:pt>
                <c:pt idx="30">
                  <c:v>Q2 2006</c:v>
                </c:pt>
                <c:pt idx="31">
                  <c:v>Q3 2006</c:v>
                </c:pt>
                <c:pt idx="32">
                  <c:v>Q4 2006</c:v>
                </c:pt>
                <c:pt idx="33">
                  <c:v>Q1 2007</c:v>
                </c:pt>
                <c:pt idx="34">
                  <c:v>Q2 2007</c:v>
                </c:pt>
                <c:pt idx="35">
                  <c:v>Q3 2007</c:v>
                </c:pt>
                <c:pt idx="36">
                  <c:v>Q4 2007</c:v>
                </c:pt>
                <c:pt idx="37">
                  <c:v>Q1 2008</c:v>
                </c:pt>
                <c:pt idx="38">
                  <c:v>Q2 2008</c:v>
                </c:pt>
                <c:pt idx="39">
                  <c:v>Q3 2008</c:v>
                </c:pt>
                <c:pt idx="40">
                  <c:v>Q4 2008</c:v>
                </c:pt>
                <c:pt idx="41">
                  <c:v>Q1 2009</c:v>
                </c:pt>
                <c:pt idx="42">
                  <c:v>Q2 2009</c:v>
                </c:pt>
                <c:pt idx="43">
                  <c:v>Q3 2009</c:v>
                </c:pt>
                <c:pt idx="44">
                  <c:v>Q4 2009</c:v>
                </c:pt>
                <c:pt idx="45">
                  <c:v>Q1 2010</c:v>
                </c:pt>
                <c:pt idx="46">
                  <c:v>Q2 2010</c:v>
                </c:pt>
                <c:pt idx="47">
                  <c:v>Q3 2010</c:v>
                </c:pt>
                <c:pt idx="48">
                  <c:v>Q4 2010</c:v>
                </c:pt>
                <c:pt idx="49">
                  <c:v>Q1 2011</c:v>
                </c:pt>
                <c:pt idx="50">
                  <c:v>Q2 2011</c:v>
                </c:pt>
                <c:pt idx="51">
                  <c:v>Q3 2011</c:v>
                </c:pt>
                <c:pt idx="52">
                  <c:v>Q4 2011</c:v>
                </c:pt>
                <c:pt idx="53">
                  <c:v>Q1 2012</c:v>
                </c:pt>
                <c:pt idx="54">
                  <c:v>Q2 2012</c:v>
                </c:pt>
                <c:pt idx="55">
                  <c:v>Q3 2012</c:v>
                </c:pt>
                <c:pt idx="56">
                  <c:v>Q4 2012</c:v>
                </c:pt>
                <c:pt idx="57">
                  <c:v>Q1 2013</c:v>
                </c:pt>
                <c:pt idx="58">
                  <c:v>Q2 2013</c:v>
                </c:pt>
                <c:pt idx="59">
                  <c:v>Q3 2013</c:v>
                </c:pt>
                <c:pt idx="60">
                  <c:v>Q4 2013</c:v>
                </c:pt>
                <c:pt idx="61">
                  <c:v>Q1 2014</c:v>
                </c:pt>
                <c:pt idx="62">
                  <c:v>Q2 2014</c:v>
                </c:pt>
                <c:pt idx="63">
                  <c:v>Q3 2014</c:v>
                </c:pt>
                <c:pt idx="64">
                  <c:v>Q4 2014</c:v>
                </c:pt>
                <c:pt idx="65">
                  <c:v>Q1 2015</c:v>
                </c:pt>
                <c:pt idx="66">
                  <c:v>Q2 2015</c:v>
                </c:pt>
                <c:pt idx="67">
                  <c:v>Q3 2015</c:v>
                </c:pt>
                <c:pt idx="68">
                  <c:v>Q4 2015</c:v>
                </c:pt>
                <c:pt idx="69">
                  <c:v>Q1 2016</c:v>
                </c:pt>
                <c:pt idx="70">
                  <c:v>Q2 2016</c:v>
                </c:pt>
                <c:pt idx="71">
                  <c:v>Q3 2016</c:v>
                </c:pt>
                <c:pt idx="72">
                  <c:v>Q4 2016</c:v>
                </c:pt>
                <c:pt idx="73">
                  <c:v>Q1 2017</c:v>
                </c:pt>
                <c:pt idx="74">
                  <c:v>Q2 2017</c:v>
                </c:pt>
                <c:pt idx="75">
                  <c:v>Q3 2017</c:v>
                </c:pt>
                <c:pt idx="76">
                  <c:v>Q4 2017</c:v>
                </c:pt>
                <c:pt idx="77">
                  <c:v>Q1 2018</c:v>
                </c:pt>
                <c:pt idx="78">
                  <c:v>Q2 2018</c:v>
                </c:pt>
                <c:pt idx="79">
                  <c:v>Q3 2018</c:v>
                </c:pt>
                <c:pt idx="80">
                  <c:v>Q4 2018</c:v>
                </c:pt>
                <c:pt idx="81">
                  <c:v>Q1 2019</c:v>
                </c:pt>
                <c:pt idx="82">
                  <c:v>Q2 2019</c:v>
                </c:pt>
                <c:pt idx="83">
                  <c:v>Q3 2019</c:v>
                </c:pt>
                <c:pt idx="84">
                  <c:v>Q4 2019</c:v>
                </c:pt>
                <c:pt idx="85">
                  <c:v>Q1 2020</c:v>
                </c:pt>
                <c:pt idx="86">
                  <c:v>Q2 2020</c:v>
                </c:pt>
                <c:pt idx="87">
                  <c:v>Q3 2020</c:v>
                </c:pt>
                <c:pt idx="88">
                  <c:v>Q4 2020</c:v>
                </c:pt>
                <c:pt idx="89">
                  <c:v>Q1 2021</c:v>
                </c:pt>
                <c:pt idx="90">
                  <c:v>Q2 2021</c:v>
                </c:pt>
                <c:pt idx="91">
                  <c:v>Q3 2021</c:v>
                </c:pt>
                <c:pt idx="92">
                  <c:v>Q4 2021</c:v>
                </c:pt>
                <c:pt idx="93">
                  <c:v>Q1 2022</c:v>
                </c:pt>
                <c:pt idx="94">
                  <c:v>Q2 2022</c:v>
                </c:pt>
                <c:pt idx="95">
                  <c:v>Q3 2022</c:v>
                </c:pt>
                <c:pt idx="96">
                  <c:v>Q4 2022</c:v>
                </c:pt>
                <c:pt idx="97">
                  <c:v>Q1 2023</c:v>
                </c:pt>
                <c:pt idx="98">
                  <c:v>Q2 2023</c:v>
                </c:pt>
                <c:pt idx="99">
                  <c:v>Q3 2023</c:v>
                </c:pt>
                <c:pt idx="100">
                  <c:v>Q4 2023</c:v>
                </c:pt>
                <c:pt idx="101">
                  <c:v>Q1 2024</c:v>
                </c:pt>
                <c:pt idx="102">
                  <c:v>Q2 2024</c:v>
                </c:pt>
                <c:pt idx="103">
                  <c:v>Q3 2024</c:v>
                </c:pt>
                <c:pt idx="104">
                  <c:v>Q4 2024</c:v>
                </c:pt>
              </c:strCache>
            </c:strRef>
          </c:cat>
          <c:val>
            <c:numRef>
              <c:f>'chart data'!$D$2:$D$106</c:f>
              <c:numCache>
                <c:formatCode>_("$"* #,##0_);_("$"* \(#,##0\);_("$"* "-"??_);_(@_)</c:formatCode>
                <c:ptCount val="105"/>
                <c:pt idx="0">
                  <c:v>1000000</c:v>
                </c:pt>
                <c:pt idx="1">
                  <c:v>995037.4960899353</c:v>
                </c:pt>
                <c:pt idx="2">
                  <c:v>986291.33764067944</c:v>
                </c:pt>
                <c:pt idx="3">
                  <c:v>992985.12264464668</c:v>
                </c:pt>
                <c:pt idx="4">
                  <c:v>991776.00111515645</c:v>
                </c:pt>
                <c:pt idx="5">
                  <c:v>1013660.6457320488</c:v>
                </c:pt>
                <c:pt idx="6">
                  <c:v>1031320.8434731337</c:v>
                </c:pt>
                <c:pt idx="7">
                  <c:v>1062405.634983585</c:v>
                </c:pt>
                <c:pt idx="8">
                  <c:v>1107086.6352155702</c:v>
                </c:pt>
                <c:pt idx="9">
                  <c:v>1140685.6254309898</c:v>
                </c:pt>
                <c:pt idx="10">
                  <c:v>1147121.4381386552</c:v>
                </c:pt>
                <c:pt idx="11">
                  <c:v>1200018.5285814449</c:v>
                </c:pt>
                <c:pt idx="12">
                  <c:v>1200568.1395761189</c:v>
                </c:pt>
                <c:pt idx="13">
                  <c:v>1201686.0411085577</c:v>
                </c:pt>
                <c:pt idx="14">
                  <c:v>1246085.3226352548</c:v>
                </c:pt>
                <c:pt idx="15">
                  <c:v>1303188.3766087096</c:v>
                </c:pt>
                <c:pt idx="16">
                  <c:v>1323689.5798247312</c:v>
                </c:pt>
                <c:pt idx="17">
                  <c:v>1342115.9031557145</c:v>
                </c:pt>
                <c:pt idx="18">
                  <c:v>1375682.368114152</c:v>
                </c:pt>
                <c:pt idx="19">
                  <c:v>1373682.9518305389</c:v>
                </c:pt>
                <c:pt idx="20">
                  <c:v>1378019.5320987285</c:v>
                </c:pt>
                <c:pt idx="21">
                  <c:v>1414659.9073023966</c:v>
                </c:pt>
                <c:pt idx="22">
                  <c:v>1380078.9712744278</c:v>
                </c:pt>
                <c:pt idx="23">
                  <c:v>1424197.4969664998</c:v>
                </c:pt>
                <c:pt idx="24">
                  <c:v>1437792.94536057</c:v>
                </c:pt>
                <c:pt idx="25">
                  <c:v>1430893.0506813922</c:v>
                </c:pt>
                <c:pt idx="26">
                  <c:v>1473934.2575878759</c:v>
                </c:pt>
                <c:pt idx="27">
                  <c:v>1464009.1157278239</c:v>
                </c:pt>
                <c:pt idx="28">
                  <c:v>1472722.2007954193</c:v>
                </c:pt>
                <c:pt idx="29">
                  <c:v>1463204.0978972837</c:v>
                </c:pt>
                <c:pt idx="30">
                  <c:v>1462085.9302740535</c:v>
                </c:pt>
                <c:pt idx="31">
                  <c:v>1517750.4512097742</c:v>
                </c:pt>
                <c:pt idx="32">
                  <c:v>1536556.4914549729</c:v>
                </c:pt>
                <c:pt idx="33">
                  <c:v>1559657.203983183</c:v>
                </c:pt>
                <c:pt idx="34">
                  <c:v>1551571.6703062225</c:v>
                </c:pt>
                <c:pt idx="35">
                  <c:v>1595712.9784577359</c:v>
                </c:pt>
                <c:pt idx="36">
                  <c:v>1643596.4964816247</c:v>
                </c:pt>
                <c:pt idx="37">
                  <c:v>1679238.6771952149</c:v>
                </c:pt>
                <c:pt idx="38">
                  <c:v>1662098.5923018111</c:v>
                </c:pt>
                <c:pt idx="39">
                  <c:v>1653980.6970055716</c:v>
                </c:pt>
                <c:pt idx="40">
                  <c:v>1729728.2322690405</c:v>
                </c:pt>
                <c:pt idx="41">
                  <c:v>1731749.8138698456</c:v>
                </c:pt>
                <c:pt idx="42">
                  <c:v>1762615.3770146633</c:v>
                </c:pt>
                <c:pt idx="43">
                  <c:v>1828621.0428209268</c:v>
                </c:pt>
                <c:pt idx="44">
                  <c:v>1832249.8993010293</c:v>
                </c:pt>
                <c:pt idx="45">
                  <c:v>1864925.930555003</c:v>
                </c:pt>
                <c:pt idx="46">
                  <c:v>1929981.7396094396</c:v>
                </c:pt>
                <c:pt idx="47">
                  <c:v>1977968.9552880169</c:v>
                </c:pt>
                <c:pt idx="48">
                  <c:v>1952457.881796506</c:v>
                </c:pt>
                <c:pt idx="49">
                  <c:v>1960863.6883857613</c:v>
                </c:pt>
                <c:pt idx="50">
                  <c:v>2005946.0254711446</c:v>
                </c:pt>
                <c:pt idx="51">
                  <c:v>2082686.5517358328</c:v>
                </c:pt>
                <c:pt idx="52">
                  <c:v>2106015.0221774369</c:v>
                </c:pt>
                <c:pt idx="53">
                  <c:v>2112440.5636352818</c:v>
                </c:pt>
                <c:pt idx="54">
                  <c:v>2155973.6295643081</c:v>
                </c:pt>
                <c:pt idx="55">
                  <c:v>2190318.1544388379</c:v>
                </c:pt>
                <c:pt idx="56">
                  <c:v>2195132.9540775684</c:v>
                </c:pt>
                <c:pt idx="57">
                  <c:v>2192418.4141087052</c:v>
                </c:pt>
                <c:pt idx="58">
                  <c:v>2141427.9947001222</c:v>
                </c:pt>
                <c:pt idx="59">
                  <c:v>2153757.6721288469</c:v>
                </c:pt>
                <c:pt idx="60">
                  <c:v>2150839.7319957823</c:v>
                </c:pt>
                <c:pt idx="61">
                  <c:v>2190510.2082147356</c:v>
                </c:pt>
                <c:pt idx="62">
                  <c:v>2235208.7320199902</c:v>
                </c:pt>
                <c:pt idx="63">
                  <c:v>2238818.433736017</c:v>
                </c:pt>
                <c:pt idx="64">
                  <c:v>2278859.3667245391</c:v>
                </c:pt>
                <c:pt idx="65">
                  <c:v>2315446.6979611949</c:v>
                </c:pt>
                <c:pt idx="66">
                  <c:v>2276486.9140402954</c:v>
                </c:pt>
                <c:pt idx="67">
                  <c:v>2304779.739227762</c:v>
                </c:pt>
                <c:pt idx="68">
                  <c:v>2291889.5140264402</c:v>
                </c:pt>
                <c:pt idx="69">
                  <c:v>2361542.8239326729</c:v>
                </c:pt>
                <c:pt idx="70">
                  <c:v>2413910.2099187993</c:v>
                </c:pt>
                <c:pt idx="71">
                  <c:v>2424989.8532651691</c:v>
                </c:pt>
                <c:pt idx="72">
                  <c:v>2352813.7643808001</c:v>
                </c:pt>
                <c:pt idx="73">
                  <c:v>2372127.9892727952</c:v>
                </c:pt>
                <c:pt idx="74">
                  <c:v>2406390.4251339366</c:v>
                </c:pt>
                <c:pt idx="75">
                  <c:v>2426783.5935026067</c:v>
                </c:pt>
                <c:pt idx="76">
                  <c:v>2436238.3375319918</c:v>
                </c:pt>
                <c:pt idx="77">
                  <c:v>2400584.7962784315</c:v>
                </c:pt>
                <c:pt idx="78">
                  <c:v>2396761.6813366101</c:v>
                </c:pt>
                <c:pt idx="79">
                  <c:v>2397213.6844555871</c:v>
                </c:pt>
                <c:pt idx="80">
                  <c:v>2436423.9196257684</c:v>
                </c:pt>
                <c:pt idx="81">
                  <c:v>2508119.2396702697</c:v>
                </c:pt>
                <c:pt idx="82">
                  <c:v>2585371.6663885387</c:v>
                </c:pt>
                <c:pt idx="83">
                  <c:v>2644052.0826346404</c:v>
                </c:pt>
                <c:pt idx="84">
                  <c:v>2648802.7102702945</c:v>
                </c:pt>
                <c:pt idx="85">
                  <c:v>2732173.6376512586</c:v>
                </c:pt>
                <c:pt idx="86">
                  <c:v>2811282.3754182206</c:v>
                </c:pt>
                <c:pt idx="87">
                  <c:v>2828700.4726972911</c:v>
                </c:pt>
                <c:pt idx="88">
                  <c:v>2847605.6668965314</c:v>
                </c:pt>
                <c:pt idx="89">
                  <c:v>2751562.12218301</c:v>
                </c:pt>
                <c:pt idx="90">
                  <c:v>2801928.3288124297</c:v>
                </c:pt>
                <c:pt idx="91">
                  <c:v>2803381.2979141371</c:v>
                </c:pt>
                <c:pt idx="92">
                  <c:v>2803695.7698505223</c:v>
                </c:pt>
                <c:pt idx="93">
                  <c:v>2637330.3180894786</c:v>
                </c:pt>
                <c:pt idx="94">
                  <c:v>2513542.754104597</c:v>
                </c:pt>
                <c:pt idx="95">
                  <c:v>2394061.3438601955</c:v>
                </c:pt>
                <c:pt idx="96">
                  <c:v>2438922.1966476948</c:v>
                </c:pt>
                <c:pt idx="97">
                  <c:v>2511284.7276661247</c:v>
                </c:pt>
                <c:pt idx="98">
                  <c:v>2490068.035268913</c:v>
                </c:pt>
                <c:pt idx="99">
                  <c:v>2409600.4084465904</c:v>
                </c:pt>
                <c:pt idx="100">
                  <c:v>2573881.4223164888</c:v>
                </c:pt>
                <c:pt idx="101">
                  <c:v>2553891.2568915901</c:v>
                </c:pt>
                <c:pt idx="102">
                  <c:v>2555548.9738684441</c:v>
                </c:pt>
                <c:pt idx="103">
                  <c:v>2688348.9857466733</c:v>
                </c:pt>
                <c:pt idx="104">
                  <c:v>2606018.6569914948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74-427A-AC12-F5CC354E4BA7}"/>
            </c:ext>
          </c:extLst>
        </c:ser>
        <c:ser>
          <c:idx val="3"/>
          <c:order val="3"/>
          <c:tx>
            <c:strRef>
              <c:f>'chart data'!$E$1</c:f>
              <c:strCache>
                <c:ptCount val="1"/>
                <c:pt idx="0">
                  <c:v>60% S&amp;P 500 + 40% Barclays Agg.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04"/>
              <c:layout>
                <c:manualLayout>
                  <c:x val="4.9385054002263097E-3"/>
                  <c:y val="-4.3823606189342477E-3"/>
                </c:manualLayout>
              </c:layout>
              <c:tx>
                <c:rich>
                  <a:bodyPr/>
                  <a:lstStyle/>
                  <a:p>
                    <a:fld id="{460B42A7-24AE-4379-8257-B357DE2544B2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9D74-427A-AC12-F5CC354E4BA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'chart data'!$A$2:$A$106</c:f>
              <c:strCache>
                <c:ptCount val="105"/>
                <c:pt idx="0">
                  <c:v>Q4 1998</c:v>
                </c:pt>
                <c:pt idx="1">
                  <c:v>Q1 1999</c:v>
                </c:pt>
                <c:pt idx="2">
                  <c:v>Q2 1999</c:v>
                </c:pt>
                <c:pt idx="3">
                  <c:v>Q3 1999</c:v>
                </c:pt>
                <c:pt idx="4">
                  <c:v>Q4 1999</c:v>
                </c:pt>
                <c:pt idx="5">
                  <c:v>Q1 2000</c:v>
                </c:pt>
                <c:pt idx="6">
                  <c:v>Q2 2000</c:v>
                </c:pt>
                <c:pt idx="7">
                  <c:v>Q3 2000</c:v>
                </c:pt>
                <c:pt idx="8">
                  <c:v>Q4 2000</c:v>
                </c:pt>
                <c:pt idx="9">
                  <c:v>Q1 2001</c:v>
                </c:pt>
                <c:pt idx="10">
                  <c:v>Q2 2001</c:v>
                </c:pt>
                <c:pt idx="11">
                  <c:v>Q3 2001</c:v>
                </c:pt>
                <c:pt idx="12">
                  <c:v>Q4 2001</c:v>
                </c:pt>
                <c:pt idx="13">
                  <c:v>Q1 2002</c:v>
                </c:pt>
                <c:pt idx="14">
                  <c:v>Q2 2002</c:v>
                </c:pt>
                <c:pt idx="15">
                  <c:v>Q3 2002</c:v>
                </c:pt>
                <c:pt idx="16">
                  <c:v>Q4 2002</c:v>
                </c:pt>
                <c:pt idx="17">
                  <c:v>Q1 2003</c:v>
                </c:pt>
                <c:pt idx="18">
                  <c:v>Q2 2003</c:v>
                </c:pt>
                <c:pt idx="19">
                  <c:v>Q3 2003</c:v>
                </c:pt>
                <c:pt idx="20">
                  <c:v>Q4 2003</c:v>
                </c:pt>
                <c:pt idx="21">
                  <c:v>Q1 2004</c:v>
                </c:pt>
                <c:pt idx="22">
                  <c:v>Q2 2004</c:v>
                </c:pt>
                <c:pt idx="23">
                  <c:v>Q3 2004</c:v>
                </c:pt>
                <c:pt idx="24">
                  <c:v>Q4 2004</c:v>
                </c:pt>
                <c:pt idx="25">
                  <c:v>Q1 2005</c:v>
                </c:pt>
                <c:pt idx="26">
                  <c:v>Q2 2005</c:v>
                </c:pt>
                <c:pt idx="27">
                  <c:v>Q3 2005</c:v>
                </c:pt>
                <c:pt idx="28">
                  <c:v>Q4 2005</c:v>
                </c:pt>
                <c:pt idx="29">
                  <c:v>Q1 2006</c:v>
                </c:pt>
                <c:pt idx="30">
                  <c:v>Q2 2006</c:v>
                </c:pt>
                <c:pt idx="31">
                  <c:v>Q3 2006</c:v>
                </c:pt>
                <c:pt idx="32">
                  <c:v>Q4 2006</c:v>
                </c:pt>
                <c:pt idx="33">
                  <c:v>Q1 2007</c:v>
                </c:pt>
                <c:pt idx="34">
                  <c:v>Q2 2007</c:v>
                </c:pt>
                <c:pt idx="35">
                  <c:v>Q3 2007</c:v>
                </c:pt>
                <c:pt idx="36">
                  <c:v>Q4 2007</c:v>
                </c:pt>
                <c:pt idx="37">
                  <c:v>Q1 2008</c:v>
                </c:pt>
                <c:pt idx="38">
                  <c:v>Q2 2008</c:v>
                </c:pt>
                <c:pt idx="39">
                  <c:v>Q3 2008</c:v>
                </c:pt>
                <c:pt idx="40">
                  <c:v>Q4 2008</c:v>
                </c:pt>
                <c:pt idx="41">
                  <c:v>Q1 2009</c:v>
                </c:pt>
                <c:pt idx="42">
                  <c:v>Q2 2009</c:v>
                </c:pt>
                <c:pt idx="43">
                  <c:v>Q3 2009</c:v>
                </c:pt>
                <c:pt idx="44">
                  <c:v>Q4 2009</c:v>
                </c:pt>
                <c:pt idx="45">
                  <c:v>Q1 2010</c:v>
                </c:pt>
                <c:pt idx="46">
                  <c:v>Q2 2010</c:v>
                </c:pt>
                <c:pt idx="47">
                  <c:v>Q3 2010</c:v>
                </c:pt>
                <c:pt idx="48">
                  <c:v>Q4 2010</c:v>
                </c:pt>
                <c:pt idx="49">
                  <c:v>Q1 2011</c:v>
                </c:pt>
                <c:pt idx="50">
                  <c:v>Q2 2011</c:v>
                </c:pt>
                <c:pt idx="51">
                  <c:v>Q3 2011</c:v>
                </c:pt>
                <c:pt idx="52">
                  <c:v>Q4 2011</c:v>
                </c:pt>
                <c:pt idx="53">
                  <c:v>Q1 2012</c:v>
                </c:pt>
                <c:pt idx="54">
                  <c:v>Q2 2012</c:v>
                </c:pt>
                <c:pt idx="55">
                  <c:v>Q3 2012</c:v>
                </c:pt>
                <c:pt idx="56">
                  <c:v>Q4 2012</c:v>
                </c:pt>
                <c:pt idx="57">
                  <c:v>Q1 2013</c:v>
                </c:pt>
                <c:pt idx="58">
                  <c:v>Q2 2013</c:v>
                </c:pt>
                <c:pt idx="59">
                  <c:v>Q3 2013</c:v>
                </c:pt>
                <c:pt idx="60">
                  <c:v>Q4 2013</c:v>
                </c:pt>
                <c:pt idx="61">
                  <c:v>Q1 2014</c:v>
                </c:pt>
                <c:pt idx="62">
                  <c:v>Q2 2014</c:v>
                </c:pt>
                <c:pt idx="63">
                  <c:v>Q3 2014</c:v>
                </c:pt>
                <c:pt idx="64">
                  <c:v>Q4 2014</c:v>
                </c:pt>
                <c:pt idx="65">
                  <c:v>Q1 2015</c:v>
                </c:pt>
                <c:pt idx="66">
                  <c:v>Q2 2015</c:v>
                </c:pt>
                <c:pt idx="67">
                  <c:v>Q3 2015</c:v>
                </c:pt>
                <c:pt idx="68">
                  <c:v>Q4 2015</c:v>
                </c:pt>
                <c:pt idx="69">
                  <c:v>Q1 2016</c:v>
                </c:pt>
                <c:pt idx="70">
                  <c:v>Q2 2016</c:v>
                </c:pt>
                <c:pt idx="71">
                  <c:v>Q3 2016</c:v>
                </c:pt>
                <c:pt idx="72">
                  <c:v>Q4 2016</c:v>
                </c:pt>
                <c:pt idx="73">
                  <c:v>Q1 2017</c:v>
                </c:pt>
                <c:pt idx="74">
                  <c:v>Q2 2017</c:v>
                </c:pt>
                <c:pt idx="75">
                  <c:v>Q3 2017</c:v>
                </c:pt>
                <c:pt idx="76">
                  <c:v>Q4 2017</c:v>
                </c:pt>
                <c:pt idx="77">
                  <c:v>Q1 2018</c:v>
                </c:pt>
                <c:pt idx="78">
                  <c:v>Q2 2018</c:v>
                </c:pt>
                <c:pt idx="79">
                  <c:v>Q3 2018</c:v>
                </c:pt>
                <c:pt idx="80">
                  <c:v>Q4 2018</c:v>
                </c:pt>
                <c:pt idx="81">
                  <c:v>Q1 2019</c:v>
                </c:pt>
                <c:pt idx="82">
                  <c:v>Q2 2019</c:v>
                </c:pt>
                <c:pt idx="83">
                  <c:v>Q3 2019</c:v>
                </c:pt>
                <c:pt idx="84">
                  <c:v>Q4 2019</c:v>
                </c:pt>
                <c:pt idx="85">
                  <c:v>Q1 2020</c:v>
                </c:pt>
                <c:pt idx="86">
                  <c:v>Q2 2020</c:v>
                </c:pt>
                <c:pt idx="87">
                  <c:v>Q3 2020</c:v>
                </c:pt>
                <c:pt idx="88">
                  <c:v>Q4 2020</c:v>
                </c:pt>
                <c:pt idx="89">
                  <c:v>Q1 2021</c:v>
                </c:pt>
                <c:pt idx="90">
                  <c:v>Q2 2021</c:v>
                </c:pt>
                <c:pt idx="91">
                  <c:v>Q3 2021</c:v>
                </c:pt>
                <c:pt idx="92">
                  <c:v>Q4 2021</c:v>
                </c:pt>
                <c:pt idx="93">
                  <c:v>Q1 2022</c:v>
                </c:pt>
                <c:pt idx="94">
                  <c:v>Q2 2022</c:v>
                </c:pt>
                <c:pt idx="95">
                  <c:v>Q3 2022</c:v>
                </c:pt>
                <c:pt idx="96">
                  <c:v>Q4 2022</c:v>
                </c:pt>
                <c:pt idx="97">
                  <c:v>Q1 2023</c:v>
                </c:pt>
                <c:pt idx="98">
                  <c:v>Q2 2023</c:v>
                </c:pt>
                <c:pt idx="99">
                  <c:v>Q3 2023</c:v>
                </c:pt>
                <c:pt idx="100">
                  <c:v>Q4 2023</c:v>
                </c:pt>
                <c:pt idx="101">
                  <c:v>Q1 2024</c:v>
                </c:pt>
                <c:pt idx="102">
                  <c:v>Q2 2024</c:v>
                </c:pt>
                <c:pt idx="103">
                  <c:v>Q3 2024</c:v>
                </c:pt>
                <c:pt idx="104">
                  <c:v>Q4 2024</c:v>
                </c:pt>
              </c:strCache>
            </c:strRef>
          </c:cat>
          <c:val>
            <c:numRef>
              <c:f>'chart data'!$E$2:$E$106</c:f>
              <c:numCache>
                <c:formatCode>_("$"* #,##0_);_("$"* \(#,##0\);_("$"* "-"??_);_(@_)</c:formatCode>
                <c:ptCount val="105"/>
                <c:pt idx="0">
                  <c:v>1000000</c:v>
                </c:pt>
                <c:pt idx="1">
                  <c:v>1027911.7584228516</c:v>
                </c:pt>
                <c:pt idx="2">
                  <c:v>1067774.7133405956</c:v>
                </c:pt>
                <c:pt idx="3">
                  <c:v>1030665.2957021462</c:v>
                </c:pt>
                <c:pt idx="4">
                  <c:v>1122179.1111282238</c:v>
                </c:pt>
                <c:pt idx="5">
                  <c:v>1147527.8189415766</c:v>
                </c:pt>
                <c:pt idx="6">
                  <c:v>1137227.5744115959</c:v>
                </c:pt>
                <c:pt idx="7">
                  <c:v>1144331.139038505</c:v>
                </c:pt>
                <c:pt idx="8">
                  <c:v>1109854.5795826621</c:v>
                </c:pt>
                <c:pt idx="9">
                  <c:v>1044382.7890726536</c:v>
                </c:pt>
                <c:pt idx="10">
                  <c:v>1083412.3598218106</c:v>
                </c:pt>
                <c:pt idx="11">
                  <c:v>1007985.8599499875</c:v>
                </c:pt>
                <c:pt idx="12">
                  <c:v>1072795.3260148538</c:v>
                </c:pt>
                <c:pt idx="13">
                  <c:v>1074963.6529592744</c:v>
                </c:pt>
                <c:pt idx="14">
                  <c:v>1004441.9506064856</c:v>
                </c:pt>
                <c:pt idx="15">
                  <c:v>918737.95956286869</c:v>
                </c:pt>
                <c:pt idx="16">
                  <c:v>971031.5447256238</c:v>
                </c:pt>
                <c:pt idx="17">
                  <c:v>958089.81773622287</c:v>
                </c:pt>
                <c:pt idx="18">
                  <c:v>1056166.9568365754</c:v>
                </c:pt>
                <c:pt idx="19">
                  <c:v>1072318.0390212471</c:v>
                </c:pt>
                <c:pt idx="20">
                  <c:v>1152012.6969465015</c:v>
                </c:pt>
                <c:pt idx="21">
                  <c:v>1175970.4622185165</c:v>
                </c:pt>
                <c:pt idx="22">
                  <c:v>1176616.3860120373</c:v>
                </c:pt>
                <c:pt idx="23">
                  <c:v>1178481.5553052782</c:v>
                </c:pt>
                <c:pt idx="24">
                  <c:v>1248250.0559112558</c:v>
                </c:pt>
                <c:pt idx="25">
                  <c:v>1229755.4497919609</c:v>
                </c:pt>
                <c:pt idx="26">
                  <c:v>1254648.4816631193</c:v>
                </c:pt>
                <c:pt idx="27">
                  <c:v>1278411.2194617349</c:v>
                </c:pt>
                <c:pt idx="28">
                  <c:v>1297467.9804862486</c:v>
                </c:pt>
                <c:pt idx="29">
                  <c:v>1326869.1528774062</c:v>
                </c:pt>
                <c:pt idx="30">
                  <c:v>1315001.1147703037</c:v>
                </c:pt>
                <c:pt idx="31">
                  <c:v>1379725.8951245069</c:v>
                </c:pt>
                <c:pt idx="32">
                  <c:v>1442023.1095912708</c:v>
                </c:pt>
                <c:pt idx="33">
                  <c:v>1456233.3995404185</c:v>
                </c:pt>
                <c:pt idx="34">
                  <c:v>1508079.8837358251</c:v>
                </c:pt>
                <c:pt idx="35">
                  <c:v>1543608.6269970557</c:v>
                </c:pt>
                <c:pt idx="36">
                  <c:v>1531276.0732642948</c:v>
                </c:pt>
                <c:pt idx="37">
                  <c:v>1457781.0778384383</c:v>
                </c:pt>
                <c:pt idx="38">
                  <c:v>1427977.2460265737</c:v>
                </c:pt>
                <c:pt idx="39">
                  <c:v>1353473.6945796884</c:v>
                </c:pt>
                <c:pt idx="40">
                  <c:v>1200063.9278821894</c:v>
                </c:pt>
                <c:pt idx="41">
                  <c:v>1121334.2814995537</c:v>
                </c:pt>
                <c:pt idx="42">
                  <c:v>1236502.7923626725</c:v>
                </c:pt>
                <c:pt idx="43">
                  <c:v>1370759.128735333</c:v>
                </c:pt>
                <c:pt idx="44">
                  <c:v>1421491.7767356387</c:v>
                </c:pt>
                <c:pt idx="45">
                  <c:v>1476598.4491298387</c:v>
                </c:pt>
                <c:pt idx="46">
                  <c:v>1395986.7346991962</c:v>
                </c:pt>
                <c:pt idx="47">
                  <c:v>1504496.9666700365</c:v>
                </c:pt>
                <c:pt idx="48">
                  <c:v>1593835.8002668254</c:v>
                </c:pt>
                <c:pt idx="49">
                  <c:v>1653228.290710652</c:v>
                </c:pt>
                <c:pt idx="50">
                  <c:v>1669400.0588043793</c:v>
                </c:pt>
                <c:pt idx="51">
                  <c:v>1556088.0682983168</c:v>
                </c:pt>
                <c:pt idx="52">
                  <c:v>1673370.6884960977</c:v>
                </c:pt>
                <c:pt idx="53">
                  <c:v>1801788.9496811237</c:v>
                </c:pt>
                <c:pt idx="54">
                  <c:v>1786867.1460640437</c:v>
                </c:pt>
                <c:pt idx="55">
                  <c:v>1866300.7554397448</c:v>
                </c:pt>
                <c:pt idx="56">
                  <c:v>1863705.388235477</c:v>
                </c:pt>
                <c:pt idx="57">
                  <c:v>1981384.0269905706</c:v>
                </c:pt>
                <c:pt idx="58">
                  <c:v>1997548.1427508825</c:v>
                </c:pt>
                <c:pt idx="59">
                  <c:v>2065020.7045445137</c:v>
                </c:pt>
                <c:pt idx="60">
                  <c:v>2194161.0081061064</c:v>
                </c:pt>
                <c:pt idx="61">
                  <c:v>2234135.9961533798</c:v>
                </c:pt>
                <c:pt idx="62">
                  <c:v>2322539.0480675935</c:v>
                </c:pt>
                <c:pt idx="63">
                  <c:v>2339756.3758105431</c:v>
                </c:pt>
                <c:pt idx="64">
                  <c:v>2425741.4341266365</c:v>
                </c:pt>
                <c:pt idx="65">
                  <c:v>2455143.1180422483</c:v>
                </c:pt>
                <c:pt idx="66">
                  <c:v>2442723.5932381032</c:v>
                </c:pt>
                <c:pt idx="67">
                  <c:v>2360511.9841878875</c:v>
                </c:pt>
                <c:pt idx="68">
                  <c:v>2454980.9422785281</c:v>
                </c:pt>
                <c:pt idx="69">
                  <c:v>2504686.3133244123</c:v>
                </c:pt>
                <c:pt idx="70">
                  <c:v>2563806.5996590415</c:v>
                </c:pt>
                <c:pt idx="71">
                  <c:v>2627782.6302467468</c:v>
                </c:pt>
                <c:pt idx="72">
                  <c:v>2656809.9429335571</c:v>
                </c:pt>
                <c:pt idx="73">
                  <c:v>2762251.6188034224</c:v>
                </c:pt>
                <c:pt idx="74">
                  <c:v>2829385.1421526084</c:v>
                </c:pt>
                <c:pt idx="75">
                  <c:v>2915032.8686013566</c:v>
                </c:pt>
                <c:pt idx="76">
                  <c:v>3035805.7281083167</c:v>
                </c:pt>
                <c:pt idx="77">
                  <c:v>3004200.894838891</c:v>
                </c:pt>
                <c:pt idx="78">
                  <c:v>3064176.2708270876</c:v>
                </c:pt>
                <c:pt idx="79">
                  <c:v>3206149.4898676178</c:v>
                </c:pt>
                <c:pt idx="80">
                  <c:v>2967051.0604414977</c:v>
                </c:pt>
                <c:pt idx="81">
                  <c:v>3244929.7654899945</c:v>
                </c:pt>
                <c:pt idx="82">
                  <c:v>3368706.1212798445</c:v>
                </c:pt>
                <c:pt idx="83">
                  <c:v>3433611.7409718218</c:v>
                </c:pt>
                <c:pt idx="84">
                  <c:v>3622934.934124318</c:v>
                </c:pt>
                <c:pt idx="85">
                  <c:v>3242541.9477506499</c:v>
                </c:pt>
                <c:pt idx="86">
                  <c:v>3679773.5900071864</c:v>
                </c:pt>
                <c:pt idx="87">
                  <c:v>3886044.7806449644</c:v>
                </c:pt>
                <c:pt idx="88">
                  <c:v>4179688.6644967822</c:v>
                </c:pt>
                <c:pt idx="89">
                  <c:v>4278143.7913161749</c:v>
                </c:pt>
                <c:pt idx="90">
                  <c:v>4528884.4143513972</c:v>
                </c:pt>
                <c:pt idx="91">
                  <c:v>4545637.8046415979</c:v>
                </c:pt>
                <c:pt idx="92">
                  <c:v>4846596.1735540843</c:v>
                </c:pt>
                <c:pt idx="93">
                  <c:v>4597835.3955884725</c:v>
                </c:pt>
                <c:pt idx="94">
                  <c:v>4067334.3013597382</c:v>
                </c:pt>
                <c:pt idx="95">
                  <c:v>3870834.5216374532</c:v>
                </c:pt>
                <c:pt idx="96">
                  <c:v>4075452.1784366588</c:v>
                </c:pt>
                <c:pt idx="97">
                  <c:v>4307120.469617378</c:v>
                </c:pt>
                <c:pt idx="98">
                  <c:v>4518511.2432508506</c:v>
                </c:pt>
                <c:pt idx="99">
                  <c:v>4371344.1737287939</c:v>
                </c:pt>
                <c:pt idx="100">
                  <c:v>4797203.0164324837</c:v>
                </c:pt>
                <c:pt idx="101">
                  <c:v>5086119.6618679566</c:v>
                </c:pt>
                <c:pt idx="102">
                  <c:v>5218161.4740697118</c:v>
                </c:pt>
                <c:pt idx="103">
                  <c:v>5510941.9426582009</c:v>
                </c:pt>
                <c:pt idx="104">
                  <c:v>5523078.6694711661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D74-427A-AC12-F5CC354E4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366608"/>
        <c:axId val="1397366128"/>
      </c:lineChart>
      <c:catAx>
        <c:axId val="13973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33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7366128"/>
        <c:crosses val="autoZero"/>
        <c:auto val="1"/>
        <c:lblAlgn val="ctr"/>
        <c:lblOffset val="100"/>
        <c:tickMarkSkip val="1"/>
        <c:noMultiLvlLbl val="0"/>
      </c:catAx>
      <c:valAx>
        <c:axId val="139736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736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12</xdr:row>
      <xdr:rowOff>152400</xdr:rowOff>
    </xdr:from>
    <xdr:to>
      <xdr:col>18</xdr:col>
      <xdr:colOff>800100</xdr:colOff>
      <xdr:row>56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F1A5C5-7C48-421C-99A2-B5B19C3F3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4761</xdr:rowOff>
    </xdr:from>
    <xdr:to>
      <xdr:col>22</xdr:col>
      <xdr:colOff>604631</xdr:colOff>
      <xdr:row>31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E2722E-CB26-4B10-8F8F-E23003A76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AC39"/>
  <sheetViews>
    <sheetView tabSelected="1" workbookViewId="0">
      <selection activeCell="B8" sqref="B8"/>
    </sheetView>
  </sheetViews>
  <sheetFormatPr defaultRowHeight="15"/>
  <cols>
    <col min="1" max="1" width="79.140625" customWidth="1"/>
    <col min="2" max="2" width="15.42578125" customWidth="1"/>
    <col min="3" max="3" width="15" customWidth="1"/>
    <col min="4" max="4" width="14.42578125" customWidth="1"/>
    <col min="5" max="5" width="15.5703125" customWidth="1"/>
    <col min="6" max="6" width="14.42578125" customWidth="1"/>
    <col min="7" max="8" width="15.42578125" customWidth="1"/>
    <col min="9" max="9" width="17.42578125" customWidth="1"/>
    <col min="10" max="10" width="18.42578125" customWidth="1"/>
    <col min="11" max="11" width="16" customWidth="1"/>
    <col min="12" max="29" width="17.140625" customWidth="1"/>
  </cols>
  <sheetData>
    <row r="1" spans="1:29" ht="18.75">
      <c r="A1" s="64" t="s">
        <v>193</v>
      </c>
      <c r="B1" s="10" t="s">
        <v>194</v>
      </c>
    </row>
    <row r="2" spans="1:29" ht="16.5" thickBot="1">
      <c r="A2" s="6"/>
    </row>
    <row r="3" spans="1:29" ht="17.25" thickBot="1">
      <c r="A3" s="63" t="s">
        <v>218</v>
      </c>
      <c r="B3" s="1">
        <v>2024</v>
      </c>
      <c r="C3" s="1">
        <f t="shared" ref="C3:AA3" si="0">B3+1</f>
        <v>2025</v>
      </c>
      <c r="D3" s="1">
        <f t="shared" si="0"/>
        <v>2026</v>
      </c>
      <c r="E3" s="1">
        <f t="shared" si="0"/>
        <v>2027</v>
      </c>
      <c r="F3" s="1">
        <f t="shared" si="0"/>
        <v>2028</v>
      </c>
      <c r="G3" s="1">
        <f t="shared" si="0"/>
        <v>2029</v>
      </c>
      <c r="H3" s="1">
        <f t="shared" si="0"/>
        <v>2030</v>
      </c>
      <c r="I3" s="1">
        <f t="shared" si="0"/>
        <v>2031</v>
      </c>
      <c r="J3" s="1">
        <f t="shared" si="0"/>
        <v>2032</v>
      </c>
      <c r="K3" s="1">
        <f t="shared" si="0"/>
        <v>2033</v>
      </c>
      <c r="L3" s="1">
        <f t="shared" si="0"/>
        <v>2034</v>
      </c>
      <c r="M3" s="1">
        <f t="shared" si="0"/>
        <v>2035</v>
      </c>
      <c r="N3" s="1">
        <f t="shared" si="0"/>
        <v>2036</v>
      </c>
      <c r="O3" s="1">
        <f t="shared" si="0"/>
        <v>2037</v>
      </c>
      <c r="P3" s="1">
        <f t="shared" si="0"/>
        <v>2038</v>
      </c>
      <c r="Q3" s="1">
        <f t="shared" si="0"/>
        <v>2039</v>
      </c>
      <c r="R3" s="1">
        <f t="shared" si="0"/>
        <v>2040</v>
      </c>
      <c r="S3" s="1">
        <f t="shared" si="0"/>
        <v>2041</v>
      </c>
      <c r="T3" s="1">
        <f t="shared" si="0"/>
        <v>2042</v>
      </c>
      <c r="U3" s="1">
        <f t="shared" si="0"/>
        <v>2043</v>
      </c>
      <c r="V3" s="1">
        <f t="shared" si="0"/>
        <v>2044</v>
      </c>
      <c r="W3" s="1">
        <f t="shared" si="0"/>
        <v>2045</v>
      </c>
      <c r="X3" s="1">
        <f t="shared" si="0"/>
        <v>2046</v>
      </c>
      <c r="Y3" s="1">
        <f t="shared" si="0"/>
        <v>2047</v>
      </c>
      <c r="Z3" s="1">
        <f t="shared" si="0"/>
        <v>2048</v>
      </c>
      <c r="AA3" s="1">
        <f t="shared" si="0"/>
        <v>2049</v>
      </c>
      <c r="AB3" s="1">
        <f t="shared" ref="AB3" si="1">AA3+1</f>
        <v>2050</v>
      </c>
      <c r="AC3" s="1">
        <f t="shared" ref="AC3" si="2">AB3+1</f>
        <v>2051</v>
      </c>
    </row>
    <row r="4" spans="1:29" ht="15.75">
      <c r="A4" s="6"/>
      <c r="AB4" s="2"/>
      <c r="AC4" s="2"/>
    </row>
    <row r="5" spans="1:29" ht="15.75">
      <c r="A5" s="7" t="s">
        <v>220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2"/>
      <c r="AC5" s="2"/>
    </row>
    <row r="6" spans="1:29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2"/>
      <c r="AC6" s="2"/>
    </row>
    <row r="7" spans="1:29" ht="15.75">
      <c r="A7" s="9" t="s">
        <v>224</v>
      </c>
      <c r="B7" s="12">
        <v>145830939</v>
      </c>
      <c r="C7" s="12">
        <f ca="1">(B7)*(1+C12)-C8-C9+C10+C11</f>
        <v>170858372.18471378</v>
      </c>
      <c r="D7" s="12">
        <f t="shared" ref="D7:AC7" ca="1" si="3">(C7)*(1+D12)-D8-D9+D10+D11</f>
        <v>173005649.04667419</v>
      </c>
      <c r="E7" s="12">
        <f t="shared" ca="1" si="3"/>
        <v>196993890.55166933</v>
      </c>
      <c r="F7" s="12">
        <f t="shared" ca="1" si="3"/>
        <v>224077316.79003394</v>
      </c>
      <c r="G7" s="12">
        <f t="shared" ca="1" si="3"/>
        <v>229505874.63291356</v>
      </c>
      <c r="H7" s="12">
        <f t="shared" ca="1" si="3"/>
        <v>247504016.94038406</v>
      </c>
      <c r="I7" s="12">
        <f t="shared" ca="1" si="3"/>
        <v>251726326.5490011</v>
      </c>
      <c r="J7" s="12">
        <f t="shared" ca="1" si="3"/>
        <v>296747345.59509599</v>
      </c>
      <c r="K7" s="12">
        <f t="shared" ca="1" si="3"/>
        <v>296893574.84367973</v>
      </c>
      <c r="L7" s="12">
        <f t="shared" ca="1" si="3"/>
        <v>298682567.73742759</v>
      </c>
      <c r="M7" s="12">
        <f t="shared" ca="1" si="3"/>
        <v>395310052.56721854</v>
      </c>
      <c r="N7" s="12">
        <f t="shared" ca="1" si="3"/>
        <v>405159517.7688666</v>
      </c>
      <c r="O7" s="12">
        <f t="shared" ca="1" si="3"/>
        <v>437249487.86210829</v>
      </c>
      <c r="P7" s="12">
        <f t="shared" ca="1" si="3"/>
        <v>434591032.25949281</v>
      </c>
      <c r="Q7" s="12">
        <f t="shared" ca="1" si="3"/>
        <v>431772596.47388464</v>
      </c>
      <c r="R7" s="12">
        <f t="shared" ca="1" si="3"/>
        <v>498834601.43680304</v>
      </c>
      <c r="S7" s="12">
        <f t="shared" ca="1" si="3"/>
        <v>441187477.60432523</v>
      </c>
      <c r="T7" s="12">
        <f t="shared" ca="1" si="3"/>
        <v>509760494.80548656</v>
      </c>
      <c r="U7" s="12">
        <f t="shared" ca="1" si="3"/>
        <v>516480745.40053135</v>
      </c>
      <c r="V7" s="12">
        <f t="shared" ca="1" si="3"/>
        <v>593015252.03473282</v>
      </c>
      <c r="W7" s="12">
        <f t="shared" ca="1" si="3"/>
        <v>654020160.43128514</v>
      </c>
      <c r="X7" s="12">
        <f t="shared" ca="1" si="3"/>
        <v>684006350.35638905</v>
      </c>
      <c r="Y7" s="12">
        <f t="shared" ca="1" si="3"/>
        <v>630955253.82414496</v>
      </c>
      <c r="Z7" s="12">
        <f t="shared" ca="1" si="3"/>
        <v>613440947.27642202</v>
      </c>
      <c r="AA7" s="12">
        <f t="shared" ca="1" si="3"/>
        <v>657973829.9835242</v>
      </c>
      <c r="AB7" s="12">
        <f t="shared" ca="1" si="3"/>
        <v>596308207.68184328</v>
      </c>
      <c r="AC7" s="12">
        <f t="shared" ca="1" si="3"/>
        <v>663008215.14952433</v>
      </c>
    </row>
    <row r="8" spans="1:29" ht="15.75">
      <c r="A8" s="8" t="s">
        <v>207</v>
      </c>
      <c r="B8" s="13">
        <f>7104640-197168-118820</f>
        <v>6788652</v>
      </c>
      <c r="C8" s="13">
        <f>B8*(1+$B$14)</f>
        <v>7467517.2000000002</v>
      </c>
      <c r="D8" s="13">
        <f t="shared" ref="D8:AA8" si="4">C8*(1+$B$14)</f>
        <v>8214268.9200000009</v>
      </c>
      <c r="E8" s="13">
        <f t="shared" si="4"/>
        <v>9035695.8120000008</v>
      </c>
      <c r="F8" s="13">
        <f t="shared" si="4"/>
        <v>9939265.3932000026</v>
      </c>
      <c r="G8" s="13">
        <f t="shared" si="4"/>
        <v>10933191.932520004</v>
      </c>
      <c r="H8" s="13">
        <f t="shared" si="4"/>
        <v>12026511.125772005</v>
      </c>
      <c r="I8" s="13">
        <f t="shared" si="4"/>
        <v>13229162.238349207</v>
      </c>
      <c r="J8" s="13">
        <f t="shared" si="4"/>
        <v>14552078.462184129</v>
      </c>
      <c r="K8" s="13">
        <f t="shared" si="4"/>
        <v>16007286.308402544</v>
      </c>
      <c r="L8" s="13">
        <f t="shared" si="4"/>
        <v>17608014.939242799</v>
      </c>
      <c r="M8" s="13">
        <f t="shared" si="4"/>
        <v>19368816.433167081</v>
      </c>
      <c r="N8" s="13">
        <f t="shared" si="4"/>
        <v>21305698.07648379</v>
      </c>
      <c r="O8" s="13">
        <f t="shared" si="4"/>
        <v>23436267.884132169</v>
      </c>
      <c r="P8" s="13">
        <f t="shared" si="4"/>
        <v>25779894.672545388</v>
      </c>
      <c r="Q8" s="13">
        <f t="shared" si="4"/>
        <v>28357884.13979993</v>
      </c>
      <c r="R8" s="13">
        <f t="shared" si="4"/>
        <v>31193672.553779926</v>
      </c>
      <c r="S8" s="13">
        <f t="shared" si="4"/>
        <v>34313039.809157923</v>
      </c>
      <c r="T8" s="13">
        <f t="shared" si="4"/>
        <v>37744343.790073715</v>
      </c>
      <c r="U8" s="13">
        <f t="shared" si="4"/>
        <v>41518778.169081092</v>
      </c>
      <c r="V8" s="13">
        <f t="shared" si="4"/>
        <v>45670655.985989206</v>
      </c>
      <c r="W8" s="13">
        <f t="shared" si="4"/>
        <v>50237721.584588133</v>
      </c>
      <c r="X8" s="13">
        <f t="shared" si="4"/>
        <v>55261493.743046947</v>
      </c>
      <c r="Y8" s="13">
        <f t="shared" si="4"/>
        <v>60787643.117351644</v>
      </c>
      <c r="Z8" s="13">
        <f t="shared" si="4"/>
        <v>66866407.429086812</v>
      </c>
      <c r="AA8" s="13">
        <f t="shared" si="4"/>
        <v>73553048.171995506</v>
      </c>
      <c r="AB8" s="13">
        <f t="shared" ref="AB8" si="5">AA8*(1+$B$14)</f>
        <v>80908352.989195064</v>
      </c>
      <c r="AC8" s="13">
        <f t="shared" ref="AC8" si="6">AB8*(1+$B$14)</f>
        <v>88999188.288114578</v>
      </c>
    </row>
    <row r="9" spans="1:29" ht="15.75">
      <c r="A9" s="8" t="s">
        <v>208</v>
      </c>
      <c r="B9" s="13">
        <f>7104640-B8</f>
        <v>315988</v>
      </c>
      <c r="C9" s="13">
        <f>B9*(1+$B$15)</f>
        <v>340635.06400000001</v>
      </c>
      <c r="D9" s="13">
        <f t="shared" ref="D9:AC9" si="7">C9*(1+$B$15)</f>
        <v>367204.59899200004</v>
      </c>
      <c r="E9" s="13">
        <f t="shared" si="7"/>
        <v>395846.55771337607</v>
      </c>
      <c r="F9" s="13">
        <f t="shared" si="7"/>
        <v>426722.58921501943</v>
      </c>
      <c r="G9" s="13">
        <f t="shared" si="7"/>
        <v>460006.95117379096</v>
      </c>
      <c r="H9" s="13">
        <f t="shared" si="7"/>
        <v>495887.49336534669</v>
      </c>
      <c r="I9" s="13">
        <f t="shared" si="7"/>
        <v>534566.71784784377</v>
      </c>
      <c r="J9" s="13">
        <f t="shared" si="7"/>
        <v>576262.92183997564</v>
      </c>
      <c r="K9" s="13">
        <f t="shared" si="7"/>
        <v>621211.42974349379</v>
      </c>
      <c r="L9" s="13">
        <f t="shared" si="7"/>
        <v>669665.92126348638</v>
      </c>
      <c r="M9" s="13">
        <f t="shared" si="7"/>
        <v>721899.86312203831</v>
      </c>
      <c r="N9" s="13">
        <f t="shared" si="7"/>
        <v>778208.05244555732</v>
      </c>
      <c r="O9" s="13">
        <f t="shared" si="7"/>
        <v>838908.28053631086</v>
      </c>
      <c r="P9" s="13">
        <f t="shared" si="7"/>
        <v>904343.12641814316</v>
      </c>
      <c r="Q9" s="13">
        <f t="shared" si="7"/>
        <v>974881.89027875836</v>
      </c>
      <c r="R9" s="13">
        <f t="shared" si="7"/>
        <v>1050922.6777205016</v>
      </c>
      <c r="S9" s="13">
        <f t="shared" si="7"/>
        <v>1132894.6465827008</v>
      </c>
      <c r="T9" s="13">
        <f t="shared" si="7"/>
        <v>1221260.4290161515</v>
      </c>
      <c r="U9" s="13">
        <f t="shared" si="7"/>
        <v>1316518.7424794114</v>
      </c>
      <c r="V9" s="13">
        <f t="shared" si="7"/>
        <v>1419207.2043928057</v>
      </c>
      <c r="W9" s="13">
        <f t="shared" si="7"/>
        <v>1529905.3663354446</v>
      </c>
      <c r="X9" s="13">
        <f t="shared" si="7"/>
        <v>1649237.9849096094</v>
      </c>
      <c r="Y9" s="13">
        <f t="shared" si="7"/>
        <v>1777878.547732559</v>
      </c>
      <c r="Z9" s="13">
        <f t="shared" si="7"/>
        <v>1916553.0744556987</v>
      </c>
      <c r="AA9" s="13">
        <f t="shared" si="7"/>
        <v>2066044.2142632434</v>
      </c>
      <c r="AB9" s="13">
        <f t="shared" si="7"/>
        <v>2227195.6629757765</v>
      </c>
      <c r="AC9" s="13">
        <f t="shared" si="7"/>
        <v>2400916.9246878871</v>
      </c>
    </row>
    <row r="10" spans="1:29" ht="15.75">
      <c r="A10" s="10" t="s">
        <v>209</v>
      </c>
      <c r="B10" s="13">
        <v>6229944</v>
      </c>
      <c r="C10" s="13">
        <f>B10*(1+$B$16)</f>
        <v>6653580.1920000007</v>
      </c>
      <c r="D10" s="13">
        <f t="shared" ref="D10:AA10" si="8">C10*(1+$B$16)</f>
        <v>7106023.6450560009</v>
      </c>
      <c r="E10" s="13">
        <f t="shared" si="8"/>
        <v>7589233.252919809</v>
      </c>
      <c r="F10" s="13">
        <f t="shared" si="8"/>
        <v>8105301.1141183563</v>
      </c>
      <c r="G10" s="13">
        <f t="shared" si="8"/>
        <v>8656461.5898784045</v>
      </c>
      <c r="H10" s="13">
        <f t="shared" si="8"/>
        <v>9245100.9779901374</v>
      </c>
      <c r="I10" s="13">
        <f t="shared" si="8"/>
        <v>9873767.8444934674</v>
      </c>
      <c r="J10" s="13">
        <f t="shared" si="8"/>
        <v>10545184.057919024</v>
      </c>
      <c r="K10" s="13">
        <f t="shared" si="8"/>
        <v>11262256.573857518</v>
      </c>
      <c r="L10" s="13">
        <f t="shared" si="8"/>
        <v>12028090.020879829</v>
      </c>
      <c r="M10" s="13">
        <f t="shared" si="8"/>
        <v>12846000.142299658</v>
      </c>
      <c r="N10" s="13">
        <f t="shared" si="8"/>
        <v>13719528.151976036</v>
      </c>
      <c r="O10" s="13">
        <f t="shared" si="8"/>
        <v>14652456.066310408</v>
      </c>
      <c r="P10" s="13">
        <f t="shared" si="8"/>
        <v>15648823.078819517</v>
      </c>
      <c r="Q10" s="13">
        <f t="shared" si="8"/>
        <v>16712943.048179245</v>
      </c>
      <c r="R10" s="13">
        <f t="shared" si="8"/>
        <v>17849423.175455436</v>
      </c>
      <c r="S10" s="13">
        <f t="shared" si="8"/>
        <v>19063183.951386407</v>
      </c>
      <c r="T10" s="13">
        <f t="shared" si="8"/>
        <v>20359480.460080683</v>
      </c>
      <c r="U10" s="13">
        <f t="shared" si="8"/>
        <v>21743925.131366171</v>
      </c>
      <c r="V10" s="13">
        <f t="shared" si="8"/>
        <v>23222512.040299073</v>
      </c>
      <c r="W10" s="13">
        <f t="shared" si="8"/>
        <v>24801642.859039411</v>
      </c>
      <c r="X10" s="13">
        <f t="shared" si="8"/>
        <v>26488154.573454093</v>
      </c>
      <c r="Y10" s="13">
        <f t="shared" si="8"/>
        <v>28289349.084448975</v>
      </c>
      <c r="Z10" s="13">
        <f t="shared" si="8"/>
        <v>30213024.822191507</v>
      </c>
      <c r="AA10" s="13">
        <f t="shared" si="8"/>
        <v>32267510.510100532</v>
      </c>
      <c r="AB10" s="13">
        <f t="shared" ref="AB10" si="9">AA10*(1+$B$16)</f>
        <v>34461701.224787369</v>
      </c>
      <c r="AC10" s="13">
        <f t="shared" ref="AC10" si="10">AB10*(1+$B$16)</f>
        <v>36805096.908072911</v>
      </c>
    </row>
    <row r="11" spans="1:29" ht="15.75">
      <c r="A11" s="8" t="s">
        <v>210</v>
      </c>
      <c r="B11" s="13">
        <v>1101003</v>
      </c>
      <c r="C11" s="13">
        <f>B11*(1+$B$17)</f>
        <v>1160599.6153658</v>
      </c>
      <c r="D11" s="13">
        <f t="shared" ref="D11:AC11" si="11">C11*(1+$B$17)</f>
        <v>1223422.158874447</v>
      </c>
      <c r="E11" s="13">
        <f t="shared" si="11"/>
        <v>1289645.2480326393</v>
      </c>
      <c r="F11" s="13">
        <f t="shared" si="11"/>
        <v>1359452.952285337</v>
      </c>
      <c r="G11" s="13">
        <f t="shared" si="11"/>
        <v>1433039.3046433693</v>
      </c>
      <c r="H11" s="13">
        <f t="shared" si="11"/>
        <v>1510608.8410051269</v>
      </c>
      <c r="I11" s="13">
        <f t="shared" si="11"/>
        <v>1592377.1686714089</v>
      </c>
      <c r="J11" s="13">
        <f t="shared" si="11"/>
        <v>1678571.5656336257</v>
      </c>
      <c r="K11" s="13">
        <f t="shared" si="11"/>
        <v>1769431.6123011061</v>
      </c>
      <c r="L11" s="13">
        <f t="shared" si="11"/>
        <v>1865209.857423414</v>
      </c>
      <c r="M11" s="13">
        <f t="shared" si="11"/>
        <v>1966172.520058631</v>
      </c>
      <c r="N11" s="13">
        <f t="shared" si="11"/>
        <v>2072600.2295387504</v>
      </c>
      <c r="O11" s="13">
        <f t="shared" si="11"/>
        <v>2184788.8054889427</v>
      </c>
      <c r="P11" s="13">
        <f t="shared" si="11"/>
        <v>2303050.0800687848</v>
      </c>
      <c r="Q11" s="13">
        <f t="shared" si="11"/>
        <v>2427712.7647209014</v>
      </c>
      <c r="R11" s="13">
        <f t="shared" si="11"/>
        <v>2559123.3638361758</v>
      </c>
      <c r="S11" s="13">
        <f t="shared" si="11"/>
        <v>2697647.1378750992</v>
      </c>
      <c r="T11" s="13">
        <f t="shared" si="11"/>
        <v>2843669.1186222848</v>
      </c>
      <c r="U11" s="13">
        <f t="shared" si="11"/>
        <v>2997595.1793960845</v>
      </c>
      <c r="V11" s="13">
        <f t="shared" si="11"/>
        <v>3159853.1631879951</v>
      </c>
      <c r="W11" s="13">
        <f t="shared" si="11"/>
        <v>3330894.0718675549</v>
      </c>
      <c r="X11" s="13">
        <f t="shared" si="11"/>
        <v>3511193.3197581731</v>
      </c>
      <c r="Y11" s="13">
        <f t="shared" si="11"/>
        <v>3701252.0550682442</v>
      </c>
      <c r="Z11" s="13">
        <f t="shared" si="11"/>
        <v>3901598.5528505198</v>
      </c>
      <c r="AA11" s="13">
        <f t="shared" si="11"/>
        <v>4112789.6833615121</v>
      </c>
      <c r="AB11" s="13">
        <f t="shared" si="11"/>
        <v>4335412.4599022903</v>
      </c>
      <c r="AC11" s="13">
        <f t="shared" si="11"/>
        <v>4570085.6704429463</v>
      </c>
    </row>
    <row r="12" spans="1:29" ht="15.75">
      <c r="A12" s="8" t="s">
        <v>219</v>
      </c>
      <c r="B12" s="8"/>
      <c r="C12" s="14">
        <f ca="1">NORMSINV(RAND())*$B$19+$B$18</f>
        <v>0.17157816998866043</v>
      </c>
      <c r="D12" s="14">
        <f t="shared" ref="D12:AC12" ca="1" si="12">NORMSINV(RAND())*$B$19+$B$18</f>
        <v>1.404265150336366E-2</v>
      </c>
      <c r="E12" s="14">
        <f t="shared" ca="1" si="12"/>
        <v>0.14185031245503055</v>
      </c>
      <c r="F12" s="14">
        <f t="shared" ca="1" si="12"/>
        <v>0.14205851803833408</v>
      </c>
      <c r="G12" s="14">
        <f t="shared" ca="1" si="12"/>
        <v>3.0044343302985617E-2</v>
      </c>
      <c r="H12" s="14">
        <f t="shared" ca="1" si="12"/>
        <v>8.6119064007514901E-2</v>
      </c>
      <c r="I12" s="14">
        <f t="shared" ca="1" si="12"/>
        <v>2.6342576707430447E-2</v>
      </c>
      <c r="J12" s="14">
        <f t="shared" ca="1" si="12"/>
        <v>0.19038773362958961</v>
      </c>
      <c r="K12" s="14">
        <f t="shared" ca="1" si="12"/>
        <v>1.2613554446678596E-2</v>
      </c>
      <c r="L12" s="14">
        <f t="shared" ca="1" si="12"/>
        <v>2.0793221541427244E-2</v>
      </c>
      <c r="M12" s="14">
        <f t="shared" ca="1" si="12"/>
        <v>0.34118505554467971</v>
      </c>
      <c r="N12" s="14">
        <f t="shared" ca="1" si="12"/>
        <v>4.0831855512497808E-2</v>
      </c>
      <c r="O12" s="14">
        <f t="shared" ca="1" si="12"/>
        <v>9.7561329926995538E-2</v>
      </c>
      <c r="P12" s="14">
        <f t="shared" ca="1" si="12"/>
        <v>1.3891174732205004E-2</v>
      </c>
      <c r="Q12" s="14">
        <f t="shared" ca="1" si="12"/>
        <v>1.6966927258562317E-2</v>
      </c>
      <c r="R12" s="14">
        <f t="shared" ca="1" si="12"/>
        <v>0.18273057229536172</v>
      </c>
      <c r="S12" s="14">
        <f t="shared" ca="1" si="12"/>
        <v>-8.8129452807351349E-2</v>
      </c>
      <c r="T12" s="14">
        <f t="shared" ca="1" si="12"/>
        <v>0.19115563365373597</v>
      </c>
      <c r="U12" s="14">
        <f t="shared" ca="1" si="12"/>
        <v>4.867781526560138E-2</v>
      </c>
      <c r="V12" s="14">
        <f t="shared" ca="1" si="12"/>
        <v>0.18827808294321818</v>
      </c>
      <c r="W12" s="14">
        <f t="shared" ca="1" si="12"/>
        <v>0.14272819818066257</v>
      </c>
      <c r="X12" s="14">
        <f t="shared" ca="1" si="12"/>
        <v>8.6996666467174119E-2</v>
      </c>
      <c r="Y12" s="14">
        <f t="shared" ca="1" si="12"/>
        <v>-3.2859601369148408E-2</v>
      </c>
      <c r="Z12" s="14">
        <f t="shared" ca="1" si="12"/>
        <v>2.7187396375272448E-2</v>
      </c>
      <c r="AA12" s="14">
        <f t="shared" ca="1" si="12"/>
        <v>0.13656029202457304</v>
      </c>
      <c r="AB12" s="14">
        <f t="shared" ca="1" si="12"/>
        <v>-2.6334158813935638E-2</v>
      </c>
      <c r="AC12" s="14">
        <f t="shared" ca="1" si="12"/>
        <v>0.19574597263340945</v>
      </c>
    </row>
    <row r="13" spans="1:29" ht="15.7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ht="15.75">
      <c r="A14" s="8" t="s">
        <v>212</v>
      </c>
      <c r="B14" s="15">
        <v>0.1</v>
      </c>
      <c r="C14" s="16" t="s">
        <v>223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ht="15.75">
      <c r="A15" s="8" t="s">
        <v>213</v>
      </c>
      <c r="B15" s="15">
        <v>7.8E-2</v>
      </c>
      <c r="C15" s="16" t="s">
        <v>222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ht="15.75">
      <c r="A16" s="8" t="s">
        <v>214</v>
      </c>
      <c r="B16" s="15">
        <v>6.8000000000000005E-2</v>
      </c>
      <c r="C16" s="16" t="s">
        <v>223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ht="15.75">
      <c r="A17" s="8" t="s">
        <v>217</v>
      </c>
      <c r="B17" s="15">
        <f>(1101003/993453-1)/2</f>
        <v>5.4129385084145887E-2</v>
      </c>
      <c r="C17" s="16" t="s">
        <v>215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1:29" ht="15.75">
      <c r="A18" s="8" t="s">
        <v>7</v>
      </c>
      <c r="B18" s="15">
        <v>7.4300000000000005E-2</v>
      </c>
      <c r="C18" s="16" t="s">
        <v>216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1:29" ht="15.75">
      <c r="A19" s="8" t="s">
        <v>8</v>
      </c>
      <c r="B19" s="15">
        <v>0.1038</v>
      </c>
      <c r="C19" s="16" t="s">
        <v>216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ht="15.75">
      <c r="A20" s="9" t="s">
        <v>221</v>
      </c>
      <c r="B20" s="61" t="str">
        <f ca="1">IF(COUNTIF(C7:AC7,"&lt;0"),"Yes","No")</f>
        <v>No</v>
      </c>
      <c r="C20" s="62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1:29" ht="15.75">
      <c r="A21" s="8"/>
      <c r="B21" s="1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ht="15.75">
      <c r="A22" s="10" t="s">
        <v>181</v>
      </c>
      <c r="B22" s="17"/>
      <c r="C22" s="13">
        <f>C10+C11</f>
        <v>7814179.8073658012</v>
      </c>
      <c r="D22" s="13">
        <f t="shared" ref="D22:AC22" si="13">D10+D11</f>
        <v>8329445.8039304484</v>
      </c>
      <c r="E22" s="13">
        <f t="shared" si="13"/>
        <v>8878878.5009524487</v>
      </c>
      <c r="F22" s="13">
        <f t="shared" si="13"/>
        <v>9464754.0664036926</v>
      </c>
      <c r="G22" s="13">
        <f t="shared" si="13"/>
        <v>10089500.894521773</v>
      </c>
      <c r="H22" s="13">
        <f t="shared" si="13"/>
        <v>10755709.818995263</v>
      </c>
      <c r="I22" s="13">
        <f t="shared" si="13"/>
        <v>11466145.013164876</v>
      </c>
      <c r="J22" s="13">
        <f t="shared" si="13"/>
        <v>12223755.62355265</v>
      </c>
      <c r="K22" s="13">
        <f t="shared" si="13"/>
        <v>13031688.186158624</v>
      </c>
      <c r="L22" s="13">
        <f t="shared" si="13"/>
        <v>13893299.878303243</v>
      </c>
      <c r="M22" s="13">
        <f t="shared" si="13"/>
        <v>14812172.662358288</v>
      </c>
      <c r="N22" s="13">
        <f t="shared" si="13"/>
        <v>15792128.381514786</v>
      </c>
      <c r="O22" s="13">
        <f t="shared" si="13"/>
        <v>16837244.87179935</v>
      </c>
      <c r="P22" s="13">
        <f t="shared" si="13"/>
        <v>17951873.158888303</v>
      </c>
      <c r="Q22" s="13">
        <f t="shared" si="13"/>
        <v>19140655.812900145</v>
      </c>
      <c r="R22" s="13">
        <f t="shared" si="13"/>
        <v>20408546.539291613</v>
      </c>
      <c r="S22" s="13">
        <f t="shared" si="13"/>
        <v>21760831.089261506</v>
      </c>
      <c r="T22" s="13">
        <f t="shared" si="13"/>
        <v>23203149.578702968</v>
      </c>
      <c r="U22" s="13">
        <f t="shared" si="13"/>
        <v>24741520.310762256</v>
      </c>
      <c r="V22" s="13">
        <f t="shared" si="13"/>
        <v>26382365.203487068</v>
      </c>
      <c r="W22" s="13">
        <f t="shared" si="13"/>
        <v>28132536.930906966</v>
      </c>
      <c r="X22" s="13">
        <f t="shared" si="13"/>
        <v>29999347.893212266</v>
      </c>
      <c r="Y22" s="13">
        <f t="shared" si="13"/>
        <v>31990601.139517218</v>
      </c>
      <c r="Z22" s="13">
        <f t="shared" si="13"/>
        <v>34114623.375042029</v>
      </c>
      <c r="AA22" s="13">
        <f t="shared" si="13"/>
        <v>36380300.193462044</v>
      </c>
      <c r="AB22" s="13">
        <f t="shared" si="13"/>
        <v>38797113.684689656</v>
      </c>
      <c r="AC22" s="13">
        <f t="shared" si="13"/>
        <v>41375182.578515857</v>
      </c>
    </row>
    <row r="23" spans="1:29" ht="15.75">
      <c r="A23" s="10" t="s">
        <v>182</v>
      </c>
      <c r="B23" s="17"/>
      <c r="C23" s="18">
        <f ca="1">(C12*B7)</f>
        <v>25021405.641347971</v>
      </c>
      <c r="D23" s="18">
        <f t="shared" ref="D23:AC23" ca="1" si="14">(D12*C7)</f>
        <v>2399304.5770219387</v>
      </c>
      <c r="E23" s="18">
        <f t="shared" ca="1" si="14"/>
        <v>24540905.373756092</v>
      </c>
      <c r="F23" s="18">
        <f t="shared" ca="1" si="14"/>
        <v>27984660.154375926</v>
      </c>
      <c r="G23" s="18">
        <f t="shared" ca="1" si="14"/>
        <v>6732255.8320516422</v>
      </c>
      <c r="H23" s="18">
        <f t="shared" ca="1" si="14"/>
        <v>19764831.107612573</v>
      </c>
      <c r="I23" s="18">
        <f t="shared" ca="1" si="14"/>
        <v>6519893.5516492315</v>
      </c>
      <c r="J23" s="18">
        <f t="shared" ca="1" si="14"/>
        <v>47925604.806566313</v>
      </c>
      <c r="K23" s="18">
        <f t="shared" ca="1" si="14"/>
        <v>3743038.8005710933</v>
      </c>
      <c r="L23" s="18">
        <f t="shared" ca="1" si="14"/>
        <v>6173373.8759509427</v>
      </c>
      <c r="M23" s="18">
        <f t="shared" ca="1" si="14"/>
        <v>101906028.4637218</v>
      </c>
      <c r="N23" s="18">
        <f t="shared" ca="1" si="14"/>
        <v>16141242.94906258</v>
      </c>
      <c r="O23" s="18">
        <f t="shared" ca="1" si="14"/>
        <v>39527901.386110805</v>
      </c>
      <c r="P23" s="18">
        <f t="shared" ca="1" si="14"/>
        <v>6073909.0374596976</v>
      </c>
      <c r="Q23" s="18">
        <f t="shared" ca="1" si="14"/>
        <v>7373674.4315703241</v>
      </c>
      <c r="R23" s="18">
        <f t="shared" ca="1" si="14"/>
        <v>78898053.655127212</v>
      </c>
      <c r="S23" s="18">
        <f t="shared" ca="1" si="14"/>
        <v>-43962020.465998657</v>
      </c>
      <c r="T23" s="18">
        <f t="shared" ca="1" si="14"/>
        <v>84335471.841548234</v>
      </c>
      <c r="U23" s="18">
        <f t="shared" ca="1" si="14"/>
        <v>24814027.195843026</v>
      </c>
      <c r="V23" s="18">
        <f t="shared" ca="1" si="14"/>
        <v>97242004.621096402</v>
      </c>
      <c r="W23" s="18">
        <f t="shared" ca="1" si="14"/>
        <v>84639998.416568905</v>
      </c>
      <c r="X23" s="18">
        <f t="shared" ca="1" si="14"/>
        <v>56897573.759848222</v>
      </c>
      <c r="Y23" s="18">
        <f t="shared" ca="1" si="14"/>
        <v>-22476176.006677009</v>
      </c>
      <c r="Z23" s="18">
        <f t="shared" ca="1" si="14"/>
        <v>17154030.580777667</v>
      </c>
      <c r="AA23" s="18">
        <f t="shared" ca="1" si="14"/>
        <v>83771674.899898902</v>
      </c>
      <c r="AB23" s="18">
        <f t="shared" ca="1" si="14"/>
        <v>-17327187.334199611</v>
      </c>
      <c r="AC23" s="18">
        <f t="shared" ca="1" si="14"/>
        <v>116724930.10196754</v>
      </c>
    </row>
    <row r="24" spans="1:29" ht="15.75">
      <c r="A24" s="10" t="s">
        <v>184</v>
      </c>
      <c r="B24" s="17"/>
      <c r="C24" s="13">
        <f>C8</f>
        <v>7467517.2000000002</v>
      </c>
      <c r="D24" s="13">
        <f t="shared" ref="D24:AC24" si="15">D8</f>
        <v>8214268.9200000009</v>
      </c>
      <c r="E24" s="13">
        <f t="shared" si="15"/>
        <v>9035695.8120000008</v>
      </c>
      <c r="F24" s="13">
        <f t="shared" si="15"/>
        <v>9939265.3932000026</v>
      </c>
      <c r="G24" s="13">
        <f t="shared" si="15"/>
        <v>10933191.932520004</v>
      </c>
      <c r="H24" s="13">
        <f t="shared" si="15"/>
        <v>12026511.125772005</v>
      </c>
      <c r="I24" s="13">
        <f t="shared" si="15"/>
        <v>13229162.238349207</v>
      </c>
      <c r="J24" s="13">
        <f t="shared" si="15"/>
        <v>14552078.462184129</v>
      </c>
      <c r="K24" s="13">
        <f t="shared" si="15"/>
        <v>16007286.308402544</v>
      </c>
      <c r="L24" s="13">
        <f t="shared" si="15"/>
        <v>17608014.939242799</v>
      </c>
      <c r="M24" s="13">
        <f t="shared" si="15"/>
        <v>19368816.433167081</v>
      </c>
      <c r="N24" s="13">
        <f t="shared" si="15"/>
        <v>21305698.07648379</v>
      </c>
      <c r="O24" s="13">
        <f t="shared" si="15"/>
        <v>23436267.884132169</v>
      </c>
      <c r="P24" s="13">
        <f t="shared" si="15"/>
        <v>25779894.672545388</v>
      </c>
      <c r="Q24" s="13">
        <f t="shared" si="15"/>
        <v>28357884.13979993</v>
      </c>
      <c r="R24" s="13">
        <f t="shared" si="15"/>
        <v>31193672.553779926</v>
      </c>
      <c r="S24" s="13">
        <f t="shared" si="15"/>
        <v>34313039.809157923</v>
      </c>
      <c r="T24" s="13">
        <f t="shared" si="15"/>
        <v>37744343.790073715</v>
      </c>
      <c r="U24" s="13">
        <f t="shared" si="15"/>
        <v>41518778.169081092</v>
      </c>
      <c r="V24" s="13">
        <f t="shared" si="15"/>
        <v>45670655.985989206</v>
      </c>
      <c r="W24" s="13">
        <f t="shared" si="15"/>
        <v>50237721.584588133</v>
      </c>
      <c r="X24" s="13">
        <f t="shared" si="15"/>
        <v>55261493.743046947</v>
      </c>
      <c r="Y24" s="13">
        <f t="shared" si="15"/>
        <v>60787643.117351644</v>
      </c>
      <c r="Z24" s="13">
        <f t="shared" si="15"/>
        <v>66866407.429086812</v>
      </c>
      <c r="AA24" s="13">
        <f t="shared" si="15"/>
        <v>73553048.171995506</v>
      </c>
      <c r="AB24" s="13">
        <f t="shared" si="15"/>
        <v>80908352.989195064</v>
      </c>
      <c r="AC24" s="13">
        <f t="shared" si="15"/>
        <v>88999188.288114578</v>
      </c>
    </row>
    <row r="25" spans="1:29" ht="15.75">
      <c r="A25" s="10" t="s">
        <v>185</v>
      </c>
      <c r="B25" s="17"/>
      <c r="C25" s="13">
        <f>C9</f>
        <v>340635.06400000001</v>
      </c>
      <c r="D25" s="13">
        <f t="shared" ref="D25:AC25" si="16">D9</f>
        <v>367204.59899200004</v>
      </c>
      <c r="E25" s="13">
        <f t="shared" si="16"/>
        <v>395846.55771337607</v>
      </c>
      <c r="F25" s="13">
        <f t="shared" si="16"/>
        <v>426722.58921501943</v>
      </c>
      <c r="G25" s="13">
        <f t="shared" si="16"/>
        <v>460006.95117379096</v>
      </c>
      <c r="H25" s="13">
        <f t="shared" si="16"/>
        <v>495887.49336534669</v>
      </c>
      <c r="I25" s="13">
        <f t="shared" si="16"/>
        <v>534566.71784784377</v>
      </c>
      <c r="J25" s="13">
        <f t="shared" si="16"/>
        <v>576262.92183997564</v>
      </c>
      <c r="K25" s="13">
        <f t="shared" si="16"/>
        <v>621211.42974349379</v>
      </c>
      <c r="L25" s="13">
        <f t="shared" si="16"/>
        <v>669665.92126348638</v>
      </c>
      <c r="M25" s="13">
        <f t="shared" si="16"/>
        <v>721899.86312203831</v>
      </c>
      <c r="N25" s="13">
        <f t="shared" si="16"/>
        <v>778208.05244555732</v>
      </c>
      <c r="O25" s="13">
        <f t="shared" si="16"/>
        <v>838908.28053631086</v>
      </c>
      <c r="P25" s="13">
        <f t="shared" si="16"/>
        <v>904343.12641814316</v>
      </c>
      <c r="Q25" s="13">
        <f t="shared" si="16"/>
        <v>974881.89027875836</v>
      </c>
      <c r="R25" s="13">
        <f t="shared" si="16"/>
        <v>1050922.6777205016</v>
      </c>
      <c r="S25" s="13">
        <f t="shared" si="16"/>
        <v>1132894.6465827008</v>
      </c>
      <c r="T25" s="13">
        <f t="shared" si="16"/>
        <v>1221260.4290161515</v>
      </c>
      <c r="U25" s="13">
        <f t="shared" si="16"/>
        <v>1316518.7424794114</v>
      </c>
      <c r="V25" s="13">
        <f t="shared" si="16"/>
        <v>1419207.2043928057</v>
      </c>
      <c r="W25" s="13">
        <f t="shared" si="16"/>
        <v>1529905.3663354446</v>
      </c>
      <c r="X25" s="13">
        <f t="shared" si="16"/>
        <v>1649237.9849096094</v>
      </c>
      <c r="Y25" s="13">
        <f t="shared" si="16"/>
        <v>1777878.547732559</v>
      </c>
      <c r="Z25" s="13">
        <f t="shared" si="16"/>
        <v>1916553.0744556987</v>
      </c>
      <c r="AA25" s="13">
        <f t="shared" si="16"/>
        <v>2066044.2142632434</v>
      </c>
      <c r="AB25" s="13">
        <f t="shared" si="16"/>
        <v>2227195.6629757765</v>
      </c>
      <c r="AC25" s="13">
        <f t="shared" si="16"/>
        <v>2400916.9246878871</v>
      </c>
    </row>
    <row r="26" spans="1:29" ht="15.75">
      <c r="A26" s="11" t="s">
        <v>183</v>
      </c>
      <c r="B26" s="19"/>
      <c r="C26" s="12">
        <f ca="1">C22+C23-C24-C25</f>
        <v>25027433.184713773</v>
      </c>
      <c r="D26" s="12">
        <f t="shared" ref="D26:AC26" ca="1" si="17">D22+D23-D24-D25</f>
        <v>2147276.8619603873</v>
      </c>
      <c r="E26" s="12">
        <f t="shared" ca="1" si="17"/>
        <v>23988241.504995167</v>
      </c>
      <c r="F26" s="12">
        <f t="shared" ca="1" si="17"/>
        <v>27083426.2383646</v>
      </c>
      <c r="G26" s="12">
        <f t="shared" ca="1" si="17"/>
        <v>5428557.8428796204</v>
      </c>
      <c r="H26" s="12">
        <f t="shared" ca="1" si="17"/>
        <v>17998142.307470486</v>
      </c>
      <c r="I26" s="12">
        <f t="shared" ca="1" si="17"/>
        <v>4222309.6086170552</v>
      </c>
      <c r="J26" s="12">
        <f t="shared" ca="1" si="17"/>
        <v>45021019.046094857</v>
      </c>
      <c r="K26" s="12">
        <f t="shared" ca="1" si="17"/>
        <v>146229.2485836792</v>
      </c>
      <c r="L26" s="12">
        <f t="shared" ca="1" si="17"/>
        <v>1788992.8937478994</v>
      </c>
      <c r="M26" s="12">
        <f t="shared" ca="1" si="17"/>
        <v>96627484.829790965</v>
      </c>
      <c r="N26" s="12">
        <f t="shared" ca="1" si="17"/>
        <v>9849465.2016480193</v>
      </c>
      <c r="O26" s="12">
        <f t="shared" ca="1" si="17"/>
        <v>32089970.093241673</v>
      </c>
      <c r="P26" s="12">
        <f t="shared" ca="1" si="17"/>
        <v>-2658455.6026155311</v>
      </c>
      <c r="Q26" s="12">
        <f t="shared" ca="1" si="17"/>
        <v>-2818435.785608219</v>
      </c>
      <c r="R26" s="12">
        <f t="shared" ca="1" si="17"/>
        <v>67062004.962918386</v>
      </c>
      <c r="S26" s="12">
        <f t="shared" ca="1" si="17"/>
        <v>-57647123.832477771</v>
      </c>
      <c r="T26" s="12">
        <f t="shared" ca="1" si="17"/>
        <v>68573017.20116134</v>
      </c>
      <c r="U26" s="12">
        <f t="shared" ca="1" si="17"/>
        <v>6720250.5950447787</v>
      </c>
      <c r="V26" s="12">
        <f t="shared" ca="1" si="17"/>
        <v>76534506.634201452</v>
      </c>
      <c r="W26" s="12">
        <f t="shared" ca="1" si="17"/>
        <v>61004908.396552294</v>
      </c>
      <c r="X26" s="12">
        <f t="shared" ca="1" si="17"/>
        <v>29986189.92510394</v>
      </c>
      <c r="Y26" s="12">
        <f t="shared" ca="1" si="17"/>
        <v>-53051096.532243997</v>
      </c>
      <c r="Z26" s="12">
        <f t="shared" ca="1" si="17"/>
        <v>-17514306.547722813</v>
      </c>
      <c r="AA26" s="12">
        <f t="shared" ca="1" si="17"/>
        <v>44532882.707102194</v>
      </c>
      <c r="AB26" s="12">
        <f t="shared" ca="1" si="17"/>
        <v>-61665622.301680788</v>
      </c>
      <c r="AC26" s="12">
        <f t="shared" ca="1" si="17"/>
        <v>66700007.467680939</v>
      </c>
    </row>
    <row r="27" spans="1:29" ht="15.75">
      <c r="A27" s="8"/>
    </row>
    <row r="28" spans="1:29" ht="15.75">
      <c r="A28" s="20" t="s">
        <v>1</v>
      </c>
    </row>
    <row r="29" spans="1:29" ht="15.75">
      <c r="A29" s="8" t="s">
        <v>2</v>
      </c>
      <c r="B29" s="14">
        <f ca="1">AVERAGE(C$12:G12)</f>
        <v>9.9914799057674863E-2</v>
      </c>
    </row>
    <row r="30" spans="1:29" ht="15.75">
      <c r="A30" s="8" t="s">
        <v>3</v>
      </c>
      <c r="B30" s="14">
        <f ca="1">AVERAGE(C$12:L12)</f>
        <v>8.3583014562101515E-2</v>
      </c>
    </row>
    <row r="31" spans="1:29" ht="15.75">
      <c r="A31" s="8" t="s">
        <v>4</v>
      </c>
      <c r="B31" s="14">
        <f ca="1">AVERAGE(C$12:Q$12)</f>
        <v>8.9751099239730361E-2</v>
      </c>
    </row>
    <row r="32" spans="1:29" ht="15.75">
      <c r="A32" s="8" t="s">
        <v>5</v>
      </c>
      <c r="B32" s="14">
        <f ca="1">AVERAGE(C$12:V$12)</f>
        <v>9.3448956997326069E-2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75">
      <c r="A33" s="8" t="s">
        <v>9</v>
      </c>
      <c r="B33" s="14">
        <f ca="1">AVERAGE(C$12:AC$12)</f>
        <v>8.8851996497945507E-2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21">
      <c r="A35" s="4" t="s">
        <v>6</v>
      </c>
      <c r="B35" s="5"/>
      <c r="C35" s="4"/>
      <c r="D35" s="4"/>
      <c r="E35" s="4"/>
      <c r="F35" s="4"/>
      <c r="G35" s="4"/>
    </row>
    <row r="36" spans="1:29">
      <c r="A36" s="2"/>
    </row>
    <row r="37" spans="1:29">
      <c r="A37" s="2"/>
    </row>
    <row r="38" spans="1:29">
      <c r="A38" s="2"/>
    </row>
    <row r="39" spans="1:29">
      <c r="A39" s="2"/>
    </row>
  </sheetData>
  <pageMargins left="0.7" right="0.7" top="0.75" bottom="0.75" header="0.3" footer="0.3"/>
  <pageSetup scale="8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7D353-B33E-4CA8-B305-C5C9B6131AD6}">
  <sheetPr>
    <tabColor rgb="FF00B050"/>
  </sheetPr>
  <dimension ref="A1:C42"/>
  <sheetViews>
    <sheetView topLeftCell="A22" workbookViewId="0"/>
  </sheetViews>
  <sheetFormatPr defaultRowHeight="15"/>
  <cols>
    <col min="1" max="1" width="31.5703125" customWidth="1"/>
    <col min="2" max="3" width="20.42578125" customWidth="1"/>
  </cols>
  <sheetData>
    <row r="1" spans="1:3">
      <c r="A1" s="55" t="s">
        <v>211</v>
      </c>
      <c r="B1" s="55"/>
      <c r="C1" s="55"/>
    </row>
    <row r="2" spans="1:3">
      <c r="B2" s="57" t="s">
        <v>198</v>
      </c>
      <c r="C2" s="57" t="s">
        <v>199</v>
      </c>
    </row>
    <row r="3" spans="1:3">
      <c r="A3" s="57" t="s">
        <v>195</v>
      </c>
      <c r="B3" s="57" t="s">
        <v>196</v>
      </c>
      <c r="C3" s="57" t="s">
        <v>196</v>
      </c>
    </row>
    <row r="4" spans="1:3">
      <c r="A4">
        <v>1990</v>
      </c>
      <c r="B4" s="58">
        <v>9.1</v>
      </c>
      <c r="C4" s="58">
        <f>+B4</f>
        <v>9.1</v>
      </c>
    </row>
    <row r="5" spans="1:3">
      <c r="A5">
        <f>+A4+1</f>
        <v>1991</v>
      </c>
      <c r="B5" s="58">
        <v>8.6</v>
      </c>
      <c r="C5" s="58">
        <f>((B5/100+1)*(C4/100+1)-1)*100</f>
        <v>18.482600000000016</v>
      </c>
    </row>
    <row r="6" spans="1:3">
      <c r="A6">
        <f t="shared" ref="A6:A38" si="0">+A5+1</f>
        <v>1992</v>
      </c>
      <c r="B6" s="58">
        <v>8.1999999999999993</v>
      </c>
      <c r="C6" s="58">
        <f t="shared" ref="C6:C38" si="1">((B6/100+1)*(C5/100+1)-1)*100</f>
        <v>28.198173200000021</v>
      </c>
    </row>
    <row r="7" spans="1:3">
      <c r="A7">
        <f t="shared" si="0"/>
        <v>1993</v>
      </c>
      <c r="B7" s="58">
        <v>8.8000000000000007</v>
      </c>
      <c r="C7" s="58">
        <f t="shared" si="1"/>
        <v>39.479612441600032</v>
      </c>
    </row>
    <row r="8" spans="1:3">
      <c r="A8">
        <f t="shared" si="0"/>
        <v>1994</v>
      </c>
      <c r="B8" s="58">
        <v>2.4</v>
      </c>
      <c r="C8" s="58">
        <f t="shared" si="1"/>
        <v>42.827123140198431</v>
      </c>
    </row>
    <row r="9" spans="1:3">
      <c r="A9">
        <f t="shared" si="0"/>
        <v>1995</v>
      </c>
      <c r="B9" s="58">
        <v>18.2</v>
      </c>
      <c r="C9" s="58">
        <f t="shared" si="1"/>
        <v>68.821659551714532</v>
      </c>
    </row>
    <row r="10" spans="1:3">
      <c r="A10">
        <f t="shared" si="0"/>
        <v>1996</v>
      </c>
      <c r="B10" s="58">
        <v>5.2</v>
      </c>
      <c r="C10" s="58">
        <f t="shared" si="1"/>
        <v>77.600385848403704</v>
      </c>
    </row>
    <row r="11" spans="1:3">
      <c r="A11">
        <f t="shared" si="0"/>
        <v>1997</v>
      </c>
      <c r="B11" s="58">
        <v>24.2</v>
      </c>
      <c r="C11" s="58">
        <f t="shared" si="1"/>
        <v>120.57967922371739</v>
      </c>
    </row>
    <row r="12" spans="1:3">
      <c r="A12">
        <f t="shared" si="0"/>
        <v>1998</v>
      </c>
      <c r="B12" s="58">
        <v>5.3</v>
      </c>
      <c r="C12" s="58">
        <f t="shared" si="1"/>
        <v>132.27040222257443</v>
      </c>
    </row>
    <row r="13" spans="1:3">
      <c r="A13">
        <f t="shared" si="0"/>
        <v>1999</v>
      </c>
      <c r="B13" s="58">
        <v>11.6</v>
      </c>
      <c r="C13" s="58">
        <f t="shared" si="1"/>
        <v>159.2137688803931</v>
      </c>
    </row>
    <row r="14" spans="1:3">
      <c r="A14">
        <f t="shared" si="0"/>
        <v>2000</v>
      </c>
      <c r="B14" s="58">
        <v>6.7</v>
      </c>
      <c r="C14" s="58">
        <f t="shared" si="1"/>
        <v>176.58109139537945</v>
      </c>
    </row>
    <row r="15" spans="1:3">
      <c r="A15">
        <f t="shared" si="0"/>
        <v>2001</v>
      </c>
      <c r="B15" s="58">
        <v>-7.8</v>
      </c>
      <c r="C15" s="58">
        <f t="shared" si="1"/>
        <v>155.00776626653985</v>
      </c>
    </row>
    <row r="16" spans="1:3">
      <c r="A16">
        <f t="shared" si="0"/>
        <v>2002</v>
      </c>
      <c r="B16" s="58">
        <v>-6.5</v>
      </c>
      <c r="C16" s="58">
        <f t="shared" si="1"/>
        <v>138.4322614592148</v>
      </c>
    </row>
    <row r="17" spans="1:3">
      <c r="A17">
        <f t="shared" si="0"/>
        <v>2003</v>
      </c>
      <c r="B17" s="58">
        <v>12.7</v>
      </c>
      <c r="C17" s="58">
        <f t="shared" si="1"/>
        <v>168.71315866453509</v>
      </c>
    </row>
    <row r="18" spans="1:3">
      <c r="A18">
        <f t="shared" si="0"/>
        <v>2004</v>
      </c>
      <c r="B18" s="58">
        <v>8.6</v>
      </c>
      <c r="C18" s="58">
        <f t="shared" si="1"/>
        <v>191.82249030968515</v>
      </c>
    </row>
    <row r="19" spans="1:3">
      <c r="A19">
        <f t="shared" si="0"/>
        <v>2005</v>
      </c>
      <c r="B19" s="58">
        <v>9.6</v>
      </c>
      <c r="C19" s="58">
        <f t="shared" si="1"/>
        <v>219.83744937941495</v>
      </c>
    </row>
    <row r="20" spans="1:3">
      <c r="A20">
        <f t="shared" si="0"/>
        <v>2006</v>
      </c>
      <c r="B20" s="58">
        <v>6.4</v>
      </c>
      <c r="C20" s="58">
        <f t="shared" si="1"/>
        <v>240.30704613969755</v>
      </c>
    </row>
    <row r="21" spans="1:3">
      <c r="A21">
        <f t="shared" si="0"/>
        <v>2007</v>
      </c>
      <c r="B21" s="58">
        <v>11.5</v>
      </c>
      <c r="C21" s="58">
        <f t="shared" si="1"/>
        <v>279.44235644576275</v>
      </c>
    </row>
    <row r="22" spans="1:3">
      <c r="A22">
        <f t="shared" si="0"/>
        <v>2008</v>
      </c>
      <c r="B22" s="58">
        <v>-13.9</v>
      </c>
      <c r="C22" s="58">
        <f t="shared" si="1"/>
        <v>226.69986889980169</v>
      </c>
    </row>
    <row r="23" spans="1:3">
      <c r="A23">
        <f t="shared" si="0"/>
        <v>2009</v>
      </c>
      <c r="B23" s="58">
        <v>6.7</v>
      </c>
      <c r="C23" s="58">
        <f t="shared" si="1"/>
        <v>248.58876011608837</v>
      </c>
    </row>
    <row r="24" spans="1:3">
      <c r="A24">
        <f t="shared" si="0"/>
        <v>2010</v>
      </c>
      <c r="B24" s="58">
        <v>9.8000000000000007</v>
      </c>
      <c r="C24" s="58">
        <f t="shared" si="1"/>
        <v>282.75045860746502</v>
      </c>
    </row>
    <row r="25" spans="1:3">
      <c r="A25">
        <f t="shared" si="0"/>
        <v>2011</v>
      </c>
      <c r="B25" s="58">
        <v>-0.4</v>
      </c>
      <c r="C25" s="58">
        <f t="shared" si="1"/>
        <v>281.21945677303518</v>
      </c>
    </row>
    <row r="26" spans="1:3">
      <c r="A26">
        <f t="shared" si="0"/>
        <v>2012</v>
      </c>
      <c r="B26" s="58">
        <v>18</v>
      </c>
      <c r="C26" s="58">
        <f t="shared" si="1"/>
        <v>349.83895899218152</v>
      </c>
    </row>
    <row r="27" spans="1:3">
      <c r="A27">
        <f t="shared" si="0"/>
        <v>2013</v>
      </c>
      <c r="B27" s="58">
        <v>14.2</v>
      </c>
      <c r="C27" s="58">
        <f t="shared" si="1"/>
        <v>413.71609116907126</v>
      </c>
    </row>
    <row r="28" spans="1:3">
      <c r="A28">
        <f t="shared" si="0"/>
        <v>2014</v>
      </c>
      <c r="B28" s="58">
        <v>10.4</v>
      </c>
      <c r="C28" s="58">
        <f t="shared" si="1"/>
        <v>467.14256465065472</v>
      </c>
    </row>
    <row r="29" spans="1:3">
      <c r="A29">
        <f t="shared" si="0"/>
        <v>2015</v>
      </c>
      <c r="B29" s="58">
        <v>1.3</v>
      </c>
      <c r="C29" s="58">
        <f t="shared" si="1"/>
        <v>474.51541799111317</v>
      </c>
    </row>
    <row r="30" spans="1:3">
      <c r="A30">
        <f t="shared" si="0"/>
        <v>2016</v>
      </c>
      <c r="B30" s="58">
        <v>10.9</v>
      </c>
      <c r="C30" s="58">
        <f t="shared" si="1"/>
        <v>537.13759855214448</v>
      </c>
    </row>
    <row r="31" spans="1:3">
      <c r="A31">
        <f t="shared" si="0"/>
        <v>2017</v>
      </c>
      <c r="B31" s="58">
        <v>13.1</v>
      </c>
      <c r="C31" s="58">
        <f t="shared" si="1"/>
        <v>620.60262396247538</v>
      </c>
    </row>
    <row r="32" spans="1:3">
      <c r="A32">
        <f t="shared" si="0"/>
        <v>2018</v>
      </c>
      <c r="B32" s="58">
        <v>10.7</v>
      </c>
      <c r="C32" s="58">
        <f t="shared" si="1"/>
        <v>697.7071047264601</v>
      </c>
    </row>
    <row r="33" spans="1:3">
      <c r="A33">
        <f t="shared" si="0"/>
        <v>2019</v>
      </c>
      <c r="B33" s="58">
        <v>2.1</v>
      </c>
      <c r="C33" s="58">
        <f t="shared" si="1"/>
        <v>714.4589539257156</v>
      </c>
    </row>
    <row r="34" spans="1:3">
      <c r="A34">
        <f t="shared" si="0"/>
        <v>2020</v>
      </c>
      <c r="B34" s="58">
        <v>7.2</v>
      </c>
      <c r="C34" s="58">
        <f t="shared" si="1"/>
        <v>773.09999860836717</v>
      </c>
    </row>
    <row r="35" spans="1:3">
      <c r="A35">
        <f t="shared" si="0"/>
        <v>2021</v>
      </c>
      <c r="B35" s="58">
        <v>22.3</v>
      </c>
      <c r="C35" s="58">
        <f t="shared" si="1"/>
        <v>967.80129829803286</v>
      </c>
    </row>
    <row r="36" spans="1:3">
      <c r="A36">
        <f t="shared" si="0"/>
        <v>2022</v>
      </c>
      <c r="B36" s="58">
        <v>-11.3</v>
      </c>
      <c r="C36" s="58">
        <f t="shared" si="1"/>
        <v>847.13975159035522</v>
      </c>
    </row>
    <row r="37" spans="1:3">
      <c r="A37">
        <f t="shared" si="0"/>
        <v>2023</v>
      </c>
      <c r="B37" s="58">
        <v>9.3000000000000007</v>
      </c>
      <c r="C37" s="58">
        <f t="shared" si="1"/>
        <v>935.22374848825825</v>
      </c>
    </row>
    <row r="38" spans="1:3">
      <c r="A38">
        <f t="shared" si="0"/>
        <v>2024</v>
      </c>
      <c r="B38" s="58">
        <v>19.2</v>
      </c>
      <c r="C38" s="58">
        <f t="shared" si="1"/>
        <v>1133.986708198004</v>
      </c>
    </row>
    <row r="39" spans="1:3">
      <c r="A39" t="s">
        <v>197</v>
      </c>
      <c r="C39" s="58"/>
    </row>
    <row r="40" spans="1:3">
      <c r="A40" s="56" t="s">
        <v>200</v>
      </c>
      <c r="B40" s="30">
        <f>(((C38/100)^(1/35)-1)*100)</f>
        <v>7.1844184926033394</v>
      </c>
      <c r="C40" s="58"/>
    </row>
    <row r="41" spans="1:3">
      <c r="A41" s="56" t="s">
        <v>201</v>
      </c>
      <c r="B41" s="30">
        <f>STDEV(B4:B38)</f>
        <v>8.4946171784491469</v>
      </c>
      <c r="C41" s="58"/>
    </row>
    <row r="42" spans="1:3">
      <c r="A42" s="56" t="s">
        <v>202</v>
      </c>
      <c r="B42" s="30">
        <f>AVERAGE(B4:B38)</f>
        <v>7.782857142857142</v>
      </c>
      <c r="C42" s="5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37C72-40E0-4BAA-947F-8ED0936D9BCD}">
  <sheetPr>
    <tabColor rgb="FF00B050"/>
  </sheetPr>
  <dimension ref="B2:V12"/>
  <sheetViews>
    <sheetView topLeftCell="B1" zoomScale="50" zoomScaleNormal="50" workbookViewId="0">
      <selection activeCell="B6" sqref="B6"/>
    </sheetView>
  </sheetViews>
  <sheetFormatPr defaultRowHeight="15"/>
  <cols>
    <col min="1" max="1" width="4" customWidth="1"/>
    <col min="2" max="2" width="23.42578125" customWidth="1"/>
    <col min="3" max="6" width="18.5703125" customWidth="1"/>
    <col min="7" max="7" width="23.42578125" customWidth="1"/>
    <col min="8" max="8" width="22.42578125" customWidth="1"/>
    <col min="9" max="10" width="18.5703125" customWidth="1"/>
    <col min="11" max="11" width="23.42578125" customWidth="1"/>
    <col min="12" max="12" width="21.42578125" bestFit="1" customWidth="1"/>
    <col min="13" max="13" width="19" customWidth="1"/>
    <col min="14" max="14" width="17" customWidth="1"/>
    <col min="15" max="15" width="15.85546875" customWidth="1"/>
    <col min="16" max="17" width="18.5703125" customWidth="1"/>
    <col min="18" max="18" width="22.42578125" customWidth="1"/>
    <col min="19" max="19" width="23.42578125" customWidth="1"/>
    <col min="20" max="21" width="18.5703125" customWidth="1"/>
    <col min="22" max="22" width="16.42578125" customWidth="1"/>
  </cols>
  <sheetData>
    <row r="2" spans="2:22" s="42" customFormat="1" ht="57.2" customHeight="1">
      <c r="B2" s="65" t="s">
        <v>186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2:22" s="42" customFormat="1" ht="105.75" thickBot="1">
      <c r="B3" s="43" t="s">
        <v>10</v>
      </c>
      <c r="C3" s="44" t="s">
        <v>11</v>
      </c>
      <c r="D3" s="44" t="s">
        <v>12</v>
      </c>
      <c r="E3" s="44" t="s">
        <v>13</v>
      </c>
      <c r="F3" s="44" t="s">
        <v>14</v>
      </c>
      <c r="G3" s="44" t="s">
        <v>15</v>
      </c>
      <c r="H3" s="44" t="s">
        <v>16</v>
      </c>
      <c r="I3" s="44" t="s">
        <v>17</v>
      </c>
      <c r="J3" s="44" t="s">
        <v>18</v>
      </c>
      <c r="K3" s="44" t="s">
        <v>19</v>
      </c>
      <c r="L3" s="44" t="s">
        <v>20</v>
      </c>
      <c r="M3" s="44" t="s">
        <v>203</v>
      </c>
      <c r="N3" s="45" t="s">
        <v>21</v>
      </c>
      <c r="O3" s="43" t="s">
        <v>22</v>
      </c>
      <c r="P3" s="43" t="s">
        <v>23</v>
      </c>
      <c r="Q3" s="44" t="s">
        <v>24</v>
      </c>
      <c r="R3" s="44" t="s">
        <v>25</v>
      </c>
      <c r="S3" s="44" t="s">
        <v>26</v>
      </c>
      <c r="T3" s="44" t="s">
        <v>27</v>
      </c>
      <c r="U3" s="43" t="s">
        <v>28</v>
      </c>
      <c r="V3" s="21" t="s">
        <v>29</v>
      </c>
    </row>
    <row r="4" spans="2:22" s="42" customFormat="1" ht="52.5">
      <c r="B4" s="46" t="s">
        <v>30</v>
      </c>
      <c r="C4" s="47">
        <v>8.3175296783447266</v>
      </c>
      <c r="D4" s="48">
        <v>8.1798191070556641</v>
      </c>
      <c r="E4" s="48">
        <v>9.5230941772460938</v>
      </c>
      <c r="F4" s="48">
        <v>8.0493812561035156</v>
      </c>
      <c r="G4" s="48">
        <v>4.8661112785339355</v>
      </c>
      <c r="H4" s="48">
        <v>7.7211856842041016</v>
      </c>
      <c r="I4" s="48">
        <v>7.8789234161376953</v>
      </c>
      <c r="J4" s="48">
        <v>6.1906933784484863</v>
      </c>
      <c r="K4" s="48">
        <v>13.389945030212402</v>
      </c>
      <c r="L4" s="48">
        <v>5.0103306770324707</v>
      </c>
      <c r="M4" s="48">
        <v>6.32</v>
      </c>
      <c r="N4" s="49">
        <v>7.3129415512084961</v>
      </c>
      <c r="O4" s="48">
        <v>10.60136604309082</v>
      </c>
      <c r="P4" s="48">
        <v>6.3953876495361328</v>
      </c>
      <c r="Q4" s="48">
        <v>3.7526369094848633</v>
      </c>
      <c r="R4" s="48">
        <v>2.813410758972168</v>
      </c>
      <c r="S4" s="48">
        <v>3.6339402198791504</v>
      </c>
      <c r="T4" s="48">
        <v>2.8749346733093262</v>
      </c>
      <c r="U4" s="48">
        <v>1.7158865928649902</v>
      </c>
      <c r="V4" s="67">
        <f>SUM(C6:U6)</f>
        <v>100</v>
      </c>
    </row>
    <row r="5" spans="2:22" s="42" customFormat="1" ht="52.5">
      <c r="B5" s="46" t="s">
        <v>31</v>
      </c>
      <c r="C5" s="47">
        <v>17.061002731323242</v>
      </c>
      <c r="D5" s="48">
        <v>16.438619613647461</v>
      </c>
      <c r="E5" s="48">
        <v>19.101680755615234</v>
      </c>
      <c r="F5" s="48">
        <v>21.463615417480469</v>
      </c>
      <c r="G5" s="48">
        <v>18.388479232788086</v>
      </c>
      <c r="H5" s="48">
        <v>20.706745147705078</v>
      </c>
      <c r="I5" s="48">
        <v>23.296808242797852</v>
      </c>
      <c r="J5" s="48">
        <v>6.698549747467041</v>
      </c>
      <c r="K5" s="48">
        <v>10.527417182922363</v>
      </c>
      <c r="L5" s="48">
        <v>8.2297639846801758</v>
      </c>
      <c r="M5" s="48">
        <v>9.99</v>
      </c>
      <c r="N5" s="50">
        <v>6.5786218643188477</v>
      </c>
      <c r="O5" s="48">
        <v>6.3246493339538574</v>
      </c>
      <c r="P5" s="48">
        <v>4.5470528602600098</v>
      </c>
      <c r="Q5" s="48">
        <v>4.3162407875061035</v>
      </c>
      <c r="R5" s="48">
        <v>6.6484851837158203</v>
      </c>
      <c r="S5" s="48">
        <v>3.4143505096435547</v>
      </c>
      <c r="T5" s="48">
        <v>1.9301514625549316</v>
      </c>
      <c r="U5" s="48">
        <v>0.90505778789520264</v>
      </c>
      <c r="V5" s="68"/>
    </row>
    <row r="6" spans="2:22" s="42" customFormat="1" ht="106.5" customHeight="1">
      <c r="B6" s="51" t="s">
        <v>32</v>
      </c>
      <c r="C6" s="51">
        <v>0</v>
      </c>
      <c r="D6" s="51">
        <v>33.5</v>
      </c>
      <c r="E6" s="51">
        <v>9</v>
      </c>
      <c r="F6" s="51">
        <v>5</v>
      </c>
      <c r="G6" s="51">
        <v>0</v>
      </c>
      <c r="H6" s="51">
        <v>8</v>
      </c>
      <c r="I6" s="51">
        <v>2</v>
      </c>
      <c r="J6" s="51">
        <v>0</v>
      </c>
      <c r="K6" s="51">
        <v>0</v>
      </c>
      <c r="L6" s="52">
        <v>7.5</v>
      </c>
      <c r="M6" s="52">
        <v>0</v>
      </c>
      <c r="N6" s="53">
        <v>12.5</v>
      </c>
      <c r="O6" s="52">
        <v>0</v>
      </c>
      <c r="P6" s="52">
        <v>0</v>
      </c>
      <c r="Q6" s="52">
        <v>22.5</v>
      </c>
      <c r="R6" s="52">
        <v>0</v>
      </c>
      <c r="S6" s="52">
        <v>0</v>
      </c>
      <c r="T6" s="52">
        <v>0</v>
      </c>
      <c r="U6" s="54">
        <v>0</v>
      </c>
      <c r="V6" s="68"/>
    </row>
    <row r="7" spans="2:22" ht="24" customHeight="1" thickBot="1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59"/>
      <c r="Q7" s="23"/>
      <c r="R7" s="23"/>
      <c r="S7" s="23"/>
      <c r="T7" s="23"/>
      <c r="U7" s="23"/>
      <c r="V7" s="23"/>
    </row>
    <row r="8" spans="2:22" ht="122.25" customHeight="1">
      <c r="B8" s="23"/>
      <c r="C8" s="23"/>
      <c r="D8" s="23"/>
      <c r="E8" s="23"/>
      <c r="F8" s="23"/>
      <c r="G8" s="23"/>
      <c r="H8" s="23"/>
      <c r="I8" s="69" t="s">
        <v>187</v>
      </c>
      <c r="J8" s="70"/>
      <c r="K8" s="36" t="s">
        <v>30</v>
      </c>
      <c r="L8" s="37" t="s">
        <v>33</v>
      </c>
      <c r="M8" s="38" t="s">
        <v>34</v>
      </c>
      <c r="N8" s="37" t="s">
        <v>35</v>
      </c>
      <c r="O8" s="23"/>
      <c r="P8" s="23"/>
      <c r="Q8" s="23"/>
      <c r="R8" s="23"/>
      <c r="S8" s="23"/>
      <c r="T8" s="23"/>
      <c r="U8" s="23"/>
      <c r="V8" s="23"/>
    </row>
    <row r="9" spans="2:22" ht="75.75" customHeight="1" thickBot="1">
      <c r="B9" s="23"/>
      <c r="C9" s="23"/>
      <c r="D9" s="23"/>
      <c r="E9" s="23"/>
      <c r="F9" s="23"/>
      <c r="G9" s="23"/>
      <c r="H9" s="23"/>
      <c r="I9" s="71"/>
      <c r="J9" s="72"/>
      <c r="K9" s="39">
        <f>data!AZ5</f>
        <v>7.4321616923521905</v>
      </c>
      <c r="L9" s="40">
        <f>data!AZ9</f>
        <v>10.378692514975414</v>
      </c>
      <c r="M9" s="41">
        <f>SUM(C6:M6)</f>
        <v>65</v>
      </c>
      <c r="N9" s="40">
        <f>SUM(N6:U6)</f>
        <v>35</v>
      </c>
      <c r="O9" s="23"/>
      <c r="P9" s="23"/>
      <c r="Q9" s="23"/>
      <c r="R9" s="23"/>
      <c r="S9" s="23"/>
      <c r="T9" s="23"/>
      <c r="U9" s="23"/>
      <c r="V9" s="23"/>
    </row>
    <row r="10" spans="2:22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2:22" ht="17.25">
      <c r="B11" s="23" t="s">
        <v>192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pans="2:22">
      <c r="B12" s="23" t="s">
        <v>36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</row>
  </sheetData>
  <mergeCells count="3">
    <mergeCell ref="B2:V2"/>
    <mergeCell ref="V4:V6"/>
    <mergeCell ref="I8:J9"/>
  </mergeCells>
  <conditionalFormatting sqref="V4">
    <cfRule type="cellIs" dxfId="2" priority="1" operator="lessThan">
      <formula>100</formula>
    </cfRule>
    <cfRule type="cellIs" dxfId="1" priority="2" operator="greaterThan">
      <formula>100</formula>
    </cfRule>
    <cfRule type="cellIs" dxfId="0" priority="3" operator="equal">
      <formula>100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53FE7-AA7D-48C2-94E8-798827A69BE9}">
  <dimension ref="B2:C22"/>
  <sheetViews>
    <sheetView workbookViewId="0">
      <selection activeCell="W30" sqref="W30"/>
    </sheetView>
  </sheetViews>
  <sheetFormatPr defaultRowHeight="15"/>
  <cols>
    <col min="2" max="2" width="18" customWidth="1"/>
    <col min="3" max="3" width="21.42578125" customWidth="1"/>
  </cols>
  <sheetData>
    <row r="2" spans="2:3" ht="23.25">
      <c r="B2" s="60" t="s">
        <v>37</v>
      </c>
      <c r="C2" s="24"/>
    </row>
    <row r="3" spans="2:3" ht="15.75">
      <c r="B3" s="22" t="s">
        <v>10</v>
      </c>
      <c r="C3" s="22" t="s">
        <v>38</v>
      </c>
    </row>
    <row r="4" spans="2:3" ht="31.5">
      <c r="B4" s="25" t="s">
        <v>11</v>
      </c>
      <c r="C4" s="25" t="s">
        <v>39</v>
      </c>
    </row>
    <row r="5" spans="2:3" ht="31.5">
      <c r="B5" s="25" t="s">
        <v>12</v>
      </c>
      <c r="C5" s="25" t="s">
        <v>0</v>
      </c>
    </row>
    <row r="6" spans="2:3" ht="31.5">
      <c r="B6" s="25" t="s">
        <v>13</v>
      </c>
      <c r="C6" s="25">
        <v>0</v>
      </c>
    </row>
    <row r="7" spans="2:3" ht="31.5">
      <c r="B7" s="25" t="s">
        <v>14</v>
      </c>
      <c r="C7" s="25" t="s">
        <v>40</v>
      </c>
    </row>
    <row r="8" spans="2:3" ht="47.25">
      <c r="B8" s="25" t="s">
        <v>15</v>
      </c>
      <c r="C8" s="25" t="s">
        <v>41</v>
      </c>
    </row>
    <row r="9" spans="2:3" ht="47.25">
      <c r="B9" s="25" t="s">
        <v>16</v>
      </c>
      <c r="C9" s="25" t="s">
        <v>42</v>
      </c>
    </row>
    <row r="10" spans="2:3" ht="47.25">
      <c r="B10" s="25" t="s">
        <v>17</v>
      </c>
      <c r="C10" s="25" t="s">
        <v>43</v>
      </c>
    </row>
    <row r="11" spans="2:3" ht="31.5">
      <c r="B11" s="25" t="s">
        <v>18</v>
      </c>
      <c r="C11" s="25" t="s">
        <v>44</v>
      </c>
    </row>
    <row r="12" spans="2:3" ht="31.5">
      <c r="B12" s="25" t="s">
        <v>19</v>
      </c>
      <c r="C12" s="25" t="s">
        <v>45</v>
      </c>
    </row>
    <row r="13" spans="2:3" ht="31.5">
      <c r="B13" s="25" t="s">
        <v>20</v>
      </c>
      <c r="C13" s="25" t="s">
        <v>46</v>
      </c>
    </row>
    <row r="14" spans="2:3" ht="31.5">
      <c r="B14" s="25" t="s">
        <v>21</v>
      </c>
      <c r="C14" s="25" t="s">
        <v>47</v>
      </c>
    </row>
    <row r="15" spans="2:3" ht="15.75">
      <c r="B15" s="26" t="s">
        <v>22</v>
      </c>
      <c r="C15" s="26" t="s">
        <v>48</v>
      </c>
    </row>
    <row r="16" spans="2:3" ht="15.75">
      <c r="B16" s="26" t="s">
        <v>23</v>
      </c>
      <c r="C16" s="26" t="s">
        <v>49</v>
      </c>
    </row>
    <row r="17" spans="2:3" ht="47.25">
      <c r="B17" s="25" t="s">
        <v>24</v>
      </c>
      <c r="C17" s="25" t="s">
        <v>50</v>
      </c>
    </row>
    <row r="18" spans="2:3" ht="31.5">
      <c r="B18" s="25" t="s">
        <v>25</v>
      </c>
      <c r="C18" s="25" t="s">
        <v>51</v>
      </c>
    </row>
    <row r="19" spans="2:3" ht="31.5">
      <c r="B19" s="25" t="s">
        <v>26</v>
      </c>
      <c r="C19" s="25" t="s">
        <v>52</v>
      </c>
    </row>
    <row r="20" spans="2:3" ht="31.5">
      <c r="B20" s="25" t="s">
        <v>27</v>
      </c>
      <c r="C20" s="25" t="s">
        <v>53</v>
      </c>
    </row>
    <row r="21" spans="2:3" ht="15.75">
      <c r="B21" s="26" t="s">
        <v>204</v>
      </c>
      <c r="C21" s="26" t="s">
        <v>205</v>
      </c>
    </row>
    <row r="22" spans="2:3" ht="15.75">
      <c r="B22" s="26" t="s">
        <v>28</v>
      </c>
      <c r="C22" s="26" t="s">
        <v>54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D8E4-4065-4F0A-A93A-FA063E2DC3F3}">
  <dimension ref="A1:AZ106"/>
  <sheetViews>
    <sheetView topLeftCell="AA1" workbookViewId="0">
      <pane ySplit="2" topLeftCell="A3" activePane="bottomLeft" state="frozen"/>
      <selection activeCell="W30" sqref="W30"/>
      <selection pane="bottomLeft" activeCell="W30" sqref="W30"/>
    </sheetView>
  </sheetViews>
  <sheetFormatPr defaultRowHeight="15"/>
  <cols>
    <col min="1" max="1" width="9.140625" style="27"/>
    <col min="21" max="21" width="9.140625" style="27"/>
    <col min="41" max="41" width="8.42578125" style="29" customWidth="1"/>
  </cols>
  <sheetData>
    <row r="1" spans="1:52"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60</v>
      </c>
      <c r="H1" t="s">
        <v>61</v>
      </c>
      <c r="I1" t="s">
        <v>62</v>
      </c>
      <c r="J1" t="s">
        <v>63</v>
      </c>
      <c r="K1" t="s">
        <v>64</v>
      </c>
      <c r="L1" t="s">
        <v>206</v>
      </c>
      <c r="M1" t="s">
        <v>65</v>
      </c>
      <c r="N1" t="s">
        <v>66</v>
      </c>
      <c r="O1" t="s">
        <v>67</v>
      </c>
      <c r="P1" t="s">
        <v>68</v>
      </c>
      <c r="Q1" t="s">
        <v>69</v>
      </c>
      <c r="R1" t="s">
        <v>70</v>
      </c>
      <c r="S1" t="s">
        <v>71</v>
      </c>
      <c r="T1" t="s">
        <v>72</v>
      </c>
      <c r="V1" t="s">
        <v>55</v>
      </c>
      <c r="W1" t="s">
        <v>56</v>
      </c>
      <c r="X1" t="s">
        <v>57</v>
      </c>
      <c r="Y1" t="s">
        <v>58</v>
      </c>
      <c r="Z1" t="s">
        <v>59</v>
      </c>
      <c r="AA1" t="s">
        <v>60</v>
      </c>
      <c r="AB1" t="s">
        <v>61</v>
      </c>
      <c r="AC1" t="s">
        <v>62</v>
      </c>
      <c r="AD1" t="s">
        <v>63</v>
      </c>
      <c r="AE1" t="s">
        <v>73</v>
      </c>
      <c r="AF1" t="s">
        <v>206</v>
      </c>
      <c r="AG1" t="s">
        <v>65</v>
      </c>
      <c r="AH1" t="s">
        <v>66</v>
      </c>
      <c r="AI1" t="s">
        <v>67</v>
      </c>
      <c r="AJ1" t="s">
        <v>68</v>
      </c>
      <c r="AK1" t="s">
        <v>69</v>
      </c>
      <c r="AL1" t="s">
        <v>70</v>
      </c>
      <c r="AM1" t="s">
        <v>71</v>
      </c>
      <c r="AN1" t="s">
        <v>72</v>
      </c>
      <c r="AO1" s="28" t="s">
        <v>74</v>
      </c>
      <c r="AP1" t="s">
        <v>56</v>
      </c>
      <c r="AQ1" t="s">
        <v>57</v>
      </c>
      <c r="AR1" t="s">
        <v>58</v>
      </c>
      <c r="AS1" t="s">
        <v>59</v>
      </c>
      <c r="AT1" t="s">
        <v>61</v>
      </c>
      <c r="AU1" t="s">
        <v>63</v>
      </c>
      <c r="AV1" t="s">
        <v>65</v>
      </c>
      <c r="AW1" t="s">
        <v>66</v>
      </c>
      <c r="AX1" t="s">
        <v>68</v>
      </c>
      <c r="AY1" t="s">
        <v>72</v>
      </c>
      <c r="AZ1" s="28" t="s">
        <v>74</v>
      </c>
    </row>
    <row r="2" spans="1:52" hidden="1">
      <c r="A2" s="27">
        <v>1298</v>
      </c>
      <c r="C2">
        <v>21.297466278076172</v>
      </c>
      <c r="D2">
        <v>18.439996719360352</v>
      </c>
      <c r="E2">
        <v>16.310001373291016</v>
      </c>
      <c r="F2">
        <v>20.747602462768555</v>
      </c>
      <c r="H2">
        <v>17.990005493164063</v>
      </c>
      <c r="J2">
        <v>8.3299999237060547</v>
      </c>
      <c r="M2">
        <v>2.8419971466064453</v>
      </c>
      <c r="N2">
        <v>2.1800041198730469</v>
      </c>
      <c r="P2">
        <v>0.33612251281738281</v>
      </c>
      <c r="T2">
        <v>1.0800004005432129</v>
      </c>
      <c r="U2" s="27">
        <v>1298</v>
      </c>
      <c r="W2">
        <f>C2/100</f>
        <v>0.21297466278076171</v>
      </c>
      <c r="X2">
        <f>D2/100</f>
        <v>0.18439996719360352</v>
      </c>
      <c r="Y2">
        <f>E2/100</f>
        <v>0.16310001373291017</v>
      </c>
      <c r="Z2">
        <f>F2/100</f>
        <v>0.20747602462768555</v>
      </c>
      <c r="AB2">
        <f>H2/100</f>
        <v>0.17990005493164063</v>
      </c>
      <c r="AD2">
        <f>J2/100</f>
        <v>8.3299999237060551E-2</v>
      </c>
      <c r="AG2">
        <f>M2/100</f>
        <v>2.8419971466064453E-2</v>
      </c>
      <c r="AH2">
        <f>N2/100</f>
        <v>2.1800041198730469E-2</v>
      </c>
      <c r="AJ2">
        <f>P2/100</f>
        <v>3.3612251281738281E-3</v>
      </c>
      <c r="AN2">
        <f>T2/100</f>
        <v>1.0800004005432129E-2</v>
      </c>
      <c r="AZ2" s="29"/>
    </row>
    <row r="3" spans="1:52">
      <c r="A3" s="27">
        <v>399</v>
      </c>
      <c r="B3">
        <v>3.4000039100646973</v>
      </c>
      <c r="C3">
        <v>4.9827933311462402</v>
      </c>
      <c r="D3">
        <v>-0.4700005054473877</v>
      </c>
      <c r="E3">
        <v>-5.4199991226196289</v>
      </c>
      <c r="F3">
        <v>1.461184024810791</v>
      </c>
      <c r="G3">
        <v>3.3013343811035156</v>
      </c>
      <c r="H3">
        <v>12.44000244140625</v>
      </c>
      <c r="I3">
        <v>0.68999528884887695</v>
      </c>
      <c r="J3">
        <v>4.3900012969970703</v>
      </c>
      <c r="K3">
        <v>-0.45182704925537109</v>
      </c>
      <c r="L3">
        <v>1.8399953842163086</v>
      </c>
      <c r="M3">
        <v>3.0120015144348145</v>
      </c>
      <c r="N3">
        <v>1.1999964714050293</v>
      </c>
      <c r="O3">
        <v>1.4400005340576172</v>
      </c>
      <c r="P3">
        <v>-0.49625039100646973</v>
      </c>
      <c r="Q3">
        <v>-3.2280027866363525</v>
      </c>
      <c r="R3">
        <v>0.29000043869018555</v>
      </c>
      <c r="S3">
        <v>0.71221590042114258</v>
      </c>
      <c r="T3">
        <v>1.100003719329834</v>
      </c>
      <c r="U3" s="27">
        <v>399</v>
      </c>
      <c r="V3">
        <f t="shared" ref="V3:AK18" si="0">(B3/100)+1</f>
        <v>1.034000039100647</v>
      </c>
      <c r="W3">
        <f t="shared" si="0"/>
        <v>1.0498279333114624</v>
      </c>
      <c r="X3">
        <f t="shared" si="0"/>
        <v>0.99529999494552612</v>
      </c>
      <c r="Y3">
        <f t="shared" si="0"/>
        <v>0.94580000877380366</v>
      </c>
      <c r="Z3">
        <f t="shared" si="0"/>
        <v>1.0146118402481079</v>
      </c>
      <c r="AA3">
        <f t="shared" si="0"/>
        <v>1.0330133438110352</v>
      </c>
      <c r="AB3">
        <f t="shared" si="0"/>
        <v>1.1244000244140624</v>
      </c>
      <c r="AC3">
        <f t="shared" si="0"/>
        <v>1.0068999528884888</v>
      </c>
      <c r="AD3">
        <f t="shared" si="0"/>
        <v>1.0439000129699707</v>
      </c>
      <c r="AE3">
        <f t="shared" si="0"/>
        <v>0.99548172950744629</v>
      </c>
      <c r="AF3">
        <f t="shared" si="0"/>
        <v>1.0183999538421631</v>
      </c>
      <c r="AG3">
        <f t="shared" si="0"/>
        <v>1.0301200151443481</v>
      </c>
      <c r="AH3">
        <f t="shared" si="0"/>
        <v>1.0119999647140503</v>
      </c>
      <c r="AI3">
        <f t="shared" si="0"/>
        <v>1.0144000053405762</v>
      </c>
      <c r="AJ3">
        <f t="shared" si="0"/>
        <v>0.9950374960899353</v>
      </c>
      <c r="AK3">
        <f t="shared" si="0"/>
        <v>0.96771997213363647</v>
      </c>
      <c r="AL3">
        <f t="shared" ref="AL3:AN18" si="1">(R3/100)+1</f>
        <v>1.0029000043869019</v>
      </c>
      <c r="AM3">
        <f t="shared" si="1"/>
        <v>1.0071221590042114</v>
      </c>
      <c r="AN3">
        <f t="shared" si="1"/>
        <v>1.0110000371932983</v>
      </c>
      <c r="AO3" s="29">
        <f>(('Input Asset Allocation'!$C$6/100)*data!V3)+(('Input Asset Allocation'!$D$6/100)*data!W3)+(('Input Asset Allocation'!$E$6/100)*data!X3)+(('Input Asset Allocation'!$F$6/100)*data!Y3)+(('Input Asset Allocation'!$G$6/100)*data!Z3)+(('Input Asset Allocation'!$H$6/100)*data!AA3)+(('Input Asset Allocation'!$I$6/100)*data!AB3)+(('Input Asset Allocation'!$J$6/100)*data!AC3)+(('Input Asset Allocation'!$K$6/100)*data!AD3)+(('Input Asset Allocation'!$L$6/100)*data!AE3)+(('Input Asset Allocation'!$N$6/100)*data!AG3)+(('Input Asset Allocation'!$O$6/100)*data!AH3)+(('Input Asset Allocation'!$P$6/100)*data!AI3)+(('Input Asset Allocation'!$Q$6/100)*data!AJ3)+(('Input Asset Allocation'!$R$6/100)*data!AK3)+(('Input Asset Allocation'!$S$6/100)*data!AL3)+(('Input Asset Allocation'!$T$6/100)*data!AM3)+(('Input Asset Allocation'!$M$6/100)*data!AF3)+(('Input Asset Allocation'!$U$6/100)*data!AN3)</f>
        <v>1.020997993862629</v>
      </c>
      <c r="AP3">
        <f t="shared" ref="AP3:AX3" si="2">(PRODUCT(W3:W106))^(1/26)</f>
        <v>1.0817981864221835</v>
      </c>
      <c r="AQ3">
        <f t="shared" si="2"/>
        <v>1.0952309167826071</v>
      </c>
      <c r="AR3">
        <f t="shared" si="2"/>
        <v>1.0804937826744541</v>
      </c>
      <c r="AS3">
        <f t="shared" si="2"/>
        <v>1.0486610682394797</v>
      </c>
      <c r="AT3">
        <f t="shared" si="2"/>
        <v>1.0772118369303116</v>
      </c>
      <c r="AU3">
        <f t="shared" si="2"/>
        <v>1.0787891561485052</v>
      </c>
      <c r="AV3">
        <f t="shared" si="2"/>
        <v>1.0619069818000906</v>
      </c>
      <c r="AW3">
        <f t="shared" si="2"/>
        <v>1.1338994028964042</v>
      </c>
      <c r="AX3">
        <f t="shared" si="2"/>
        <v>1.0501033990151081</v>
      </c>
      <c r="AY3">
        <f>(PRODUCT(AG3:AG106))^(1/26)</f>
        <v>1.0731293721696871</v>
      </c>
      <c r="AZ3" s="29">
        <f>(PRODUCT(AO3:AO106))^(1/26)</f>
        <v>1.0743216169235219</v>
      </c>
    </row>
    <row r="4" spans="1:52" ht="15.75" thickBot="1">
      <c r="A4" s="27">
        <v>699</v>
      </c>
      <c r="B4">
        <v>7.7000021934509277</v>
      </c>
      <c r="C4">
        <v>7.049405574798584</v>
      </c>
      <c r="D4">
        <v>10.860002517700195</v>
      </c>
      <c r="E4">
        <v>15.550004959106445</v>
      </c>
      <c r="F4">
        <v>2.6105403900146484</v>
      </c>
      <c r="G4">
        <v>10.108983993530273</v>
      </c>
      <c r="H4">
        <v>24.399995803833008</v>
      </c>
      <c r="I4">
        <v>6.1300039291381836</v>
      </c>
      <c r="J4">
        <v>10.679996490478516</v>
      </c>
      <c r="K4">
        <v>2.6825785636901855</v>
      </c>
      <c r="L4">
        <v>0.34999847412109375</v>
      </c>
      <c r="M4">
        <v>3.1880021095275879</v>
      </c>
      <c r="N4">
        <v>1.4099955558776855</v>
      </c>
      <c r="O4">
        <v>5.9998035430908203E-2</v>
      </c>
      <c r="P4">
        <v>-0.87897777557373047</v>
      </c>
      <c r="Q4">
        <v>-2.9820024967193604</v>
      </c>
      <c r="R4">
        <v>-0.4199981689453125</v>
      </c>
      <c r="S4">
        <v>0.55849552154541016</v>
      </c>
      <c r="T4">
        <v>1.1399984359741211</v>
      </c>
      <c r="U4" s="27">
        <v>699</v>
      </c>
      <c r="V4">
        <f t="shared" si="0"/>
        <v>1.0770000219345093</v>
      </c>
      <c r="W4">
        <f t="shared" si="0"/>
        <v>1.0704940557479858</v>
      </c>
      <c r="X4">
        <f t="shared" si="0"/>
        <v>1.1086000251770018</v>
      </c>
      <c r="Y4">
        <f t="shared" si="0"/>
        <v>1.1555000495910646</v>
      </c>
      <c r="Z4">
        <f t="shared" si="0"/>
        <v>1.0261054039001465</v>
      </c>
      <c r="AA4">
        <f t="shared" si="0"/>
        <v>1.1010898399353026</v>
      </c>
      <c r="AB4">
        <f t="shared" si="0"/>
        <v>1.2439999580383301</v>
      </c>
      <c r="AC4">
        <f t="shared" si="0"/>
        <v>1.0613000392913818</v>
      </c>
      <c r="AD4">
        <f t="shared" si="0"/>
        <v>1.106799964904785</v>
      </c>
      <c r="AE4">
        <f t="shared" si="0"/>
        <v>1.0268257856369019</v>
      </c>
      <c r="AF4">
        <f t="shared" si="0"/>
        <v>1.0034999847412109</v>
      </c>
      <c r="AG4">
        <f t="shared" si="0"/>
        <v>1.0318800210952759</v>
      </c>
      <c r="AH4">
        <f t="shared" si="0"/>
        <v>1.0140999555587769</v>
      </c>
      <c r="AI4">
        <f t="shared" si="0"/>
        <v>1.0005999803543091</v>
      </c>
      <c r="AJ4">
        <f t="shared" si="0"/>
        <v>0.9912102222442627</v>
      </c>
      <c r="AK4">
        <f t="shared" si="0"/>
        <v>0.9701799750328064</v>
      </c>
      <c r="AL4">
        <f t="shared" si="1"/>
        <v>0.99580001831054688</v>
      </c>
      <c r="AM4">
        <f t="shared" si="1"/>
        <v>1.0055849552154541</v>
      </c>
      <c r="AN4">
        <f t="shared" si="1"/>
        <v>1.0113999843597412</v>
      </c>
      <c r="AO4" s="29">
        <f>(('Input Asset Allocation'!$C$6/100)*data!V4)+(('Input Asset Allocation'!$D$6/100)*data!W4)+(('Input Asset Allocation'!$E$6/100)*data!X4)+(('Input Asset Allocation'!$F$6/100)*data!Y4)+(('Input Asset Allocation'!$G$6/100)*data!Z4)+(('Input Asset Allocation'!$H$6/100)*data!AA4)+(('Input Asset Allocation'!$I$6/100)*data!AB4)+(('Input Asset Allocation'!$J$6/100)*data!AC4)+(('Input Asset Allocation'!$K$6/100)*data!AD4)+(('Input Asset Allocation'!$L$6/100)*data!AE4)+(('Input Asset Allocation'!$N$6/100)*data!AG4)+(('Input Asset Allocation'!$O$6/100)*data!AH4)+(('Input Asset Allocation'!$P$6/100)*data!AI4)+(('Input Asset Allocation'!$Q$6/100)*data!AJ4)+(('Input Asset Allocation'!$R$6/100)*data!AK4)+(('Input Asset Allocation'!$S$6/100)*data!AL4)+(('Input Asset Allocation'!$T$6/100)*data!AM4)+(('Input Asset Allocation'!$M$6/100)*data!AF4)+(('Input Asset Allocation'!$U$6/100)*data!AN4)</f>
        <v>1.0581509363412858</v>
      </c>
      <c r="AP4">
        <f>AP3-1</f>
        <v>8.1798186422183505E-2</v>
      </c>
      <c r="AQ4">
        <f t="shared" ref="AQ4:AY4" si="3">AQ3-1</f>
        <v>9.5230916782607089E-2</v>
      </c>
      <c r="AR4">
        <f t="shared" si="3"/>
        <v>8.0493782674454062E-2</v>
      </c>
      <c r="AS4">
        <f t="shared" si="3"/>
        <v>4.8661068239479688E-2</v>
      </c>
      <c r="AT4">
        <f t="shared" si="3"/>
        <v>7.7211836930311639E-2</v>
      </c>
      <c r="AU4">
        <f t="shared" si="3"/>
        <v>7.8789156148505235E-2</v>
      </c>
      <c r="AV4">
        <f t="shared" si="3"/>
        <v>6.1906981800090577E-2</v>
      </c>
      <c r="AW4">
        <f t="shared" si="3"/>
        <v>0.13389940289640423</v>
      </c>
      <c r="AX4">
        <f t="shared" si="3"/>
        <v>5.0103399015108074E-2</v>
      </c>
      <c r="AY4">
        <f t="shared" si="3"/>
        <v>7.3129372169687068E-2</v>
      </c>
      <c r="AZ4" s="29">
        <f>AZ3-1</f>
        <v>7.4321616923521905E-2</v>
      </c>
    </row>
    <row r="5" spans="1:52" ht="15.75" thickBot="1">
      <c r="A5" s="27">
        <v>999</v>
      </c>
      <c r="B5">
        <v>-6.5900030136108398</v>
      </c>
      <c r="C5">
        <v>-6.2447843551635742</v>
      </c>
      <c r="D5">
        <v>-8.590001106262207</v>
      </c>
      <c r="E5">
        <v>-6.3199996948242188</v>
      </c>
      <c r="F5">
        <v>4.4585585594177246</v>
      </c>
      <c r="G5">
        <v>5.4794669151306152</v>
      </c>
      <c r="H5">
        <v>-5.1500024795532227</v>
      </c>
      <c r="I5">
        <v>-0.95999836921691895</v>
      </c>
      <c r="J5">
        <v>3.5099983215332031</v>
      </c>
      <c r="K5">
        <v>-0.13487935066223145</v>
      </c>
      <c r="L5">
        <v>-1.4299988746643066</v>
      </c>
      <c r="M5">
        <v>2.9459953308105469</v>
      </c>
      <c r="N5">
        <v>0.78999996185302734</v>
      </c>
      <c r="O5">
        <v>2.4600028991699219</v>
      </c>
      <c r="P5">
        <v>0.67868232727050781</v>
      </c>
      <c r="Q5">
        <v>2.6250004768371582</v>
      </c>
      <c r="R5">
        <v>0.9199976921081543</v>
      </c>
      <c r="S5">
        <v>1.2264370918273926</v>
      </c>
      <c r="T5">
        <v>1.1800050735473633</v>
      </c>
      <c r="U5" s="27">
        <v>999</v>
      </c>
      <c r="V5">
        <f t="shared" si="0"/>
        <v>0.93409996986389165</v>
      </c>
      <c r="W5">
        <f t="shared" si="0"/>
        <v>0.9375521564483642</v>
      </c>
      <c r="X5">
        <f t="shared" si="0"/>
        <v>0.91409998893737798</v>
      </c>
      <c r="Y5">
        <f t="shared" si="0"/>
        <v>0.93680000305175781</v>
      </c>
      <c r="Z5">
        <f t="shared" si="0"/>
        <v>1.0445855855941772</v>
      </c>
      <c r="AA5">
        <f t="shared" si="0"/>
        <v>1.0547946691513062</v>
      </c>
      <c r="AB5">
        <f t="shared" si="0"/>
        <v>0.94849997520446783</v>
      </c>
      <c r="AC5">
        <f t="shared" si="0"/>
        <v>0.99040001630783081</v>
      </c>
      <c r="AD5">
        <f t="shared" si="0"/>
        <v>1.035099983215332</v>
      </c>
      <c r="AE5">
        <f t="shared" si="0"/>
        <v>0.99865120649337769</v>
      </c>
      <c r="AF5">
        <f t="shared" si="0"/>
        <v>0.98570001125335693</v>
      </c>
      <c r="AG5">
        <f t="shared" si="0"/>
        <v>1.0294599533081055</v>
      </c>
      <c r="AH5">
        <f t="shared" si="0"/>
        <v>1.0078999996185303</v>
      </c>
      <c r="AI5">
        <f t="shared" si="0"/>
        <v>1.0246000289916992</v>
      </c>
      <c r="AJ5">
        <f t="shared" si="0"/>
        <v>1.0067868232727051</v>
      </c>
      <c r="AK5">
        <f t="shared" si="0"/>
        <v>1.0262500047683716</v>
      </c>
      <c r="AL5">
        <f t="shared" si="1"/>
        <v>1.0091999769210815</v>
      </c>
      <c r="AM5">
        <f t="shared" si="1"/>
        <v>1.0122643709182739</v>
      </c>
      <c r="AN5">
        <f t="shared" si="1"/>
        <v>1.0118000507354736</v>
      </c>
      <c r="AO5" s="29">
        <f>(('Input Asset Allocation'!$C$6/100)*data!V5)+(('Input Asset Allocation'!$D$6/100)*data!W5)+(('Input Asset Allocation'!$E$6/100)*data!X5)+(('Input Asset Allocation'!$F$6/100)*data!Y5)+(('Input Asset Allocation'!$G$6/100)*data!Z5)+(('Input Asset Allocation'!$H$6/100)*data!AA5)+(('Input Asset Allocation'!$I$6/100)*data!AB5)+(('Input Asset Allocation'!$J$6/100)*data!AC5)+(('Input Asset Allocation'!$K$6/100)*data!AD5)+(('Input Asset Allocation'!$L$6/100)*data!AE5)+(('Input Asset Allocation'!$N$6/100)*data!AG5)+(('Input Asset Allocation'!$O$6/100)*data!AH5)+(('Input Asset Allocation'!$P$6/100)*data!AI5)+(('Input Asset Allocation'!$Q$6/100)*data!AJ5)+(('Input Asset Allocation'!$R$6/100)*data!AK5)+(('Input Asset Allocation'!$S$6/100)*data!AL5)+(('Input Asset Allocation'!$T$6/100)*data!AM5)+(('Input Asset Allocation'!$M$6/100)*data!AF5)+(('Input Asset Allocation'!$U$6/100)*data!AN5)</f>
        <v>0.97665091449022301</v>
      </c>
      <c r="AP5" s="30">
        <f>AP4*100</f>
        <v>8.1798186422183505</v>
      </c>
      <c r="AQ5" s="30">
        <f t="shared" ref="AQ5:AY5" si="4">AQ4*100</f>
        <v>9.5230916782607089</v>
      </c>
      <c r="AR5" s="30">
        <f t="shared" si="4"/>
        <v>8.0493782674454053</v>
      </c>
      <c r="AS5" s="30">
        <f t="shared" si="4"/>
        <v>4.8661068239479688</v>
      </c>
      <c r="AT5" s="30">
        <f t="shared" si="4"/>
        <v>7.7211836930311639</v>
      </c>
      <c r="AU5" s="30">
        <f t="shared" si="4"/>
        <v>7.8789156148505235</v>
      </c>
      <c r="AV5" s="30">
        <f t="shared" si="4"/>
        <v>6.1906981800090577</v>
      </c>
      <c r="AW5" s="30">
        <f t="shared" si="4"/>
        <v>13.389940289640423</v>
      </c>
      <c r="AX5" s="30">
        <f t="shared" si="4"/>
        <v>5.0103399015108074</v>
      </c>
      <c r="AY5" s="30">
        <f t="shared" si="4"/>
        <v>7.3129372169687068</v>
      </c>
      <c r="AZ5" s="31">
        <f>AZ4*100</f>
        <v>7.4321616923521905</v>
      </c>
    </row>
    <row r="6" spans="1:52">
      <c r="A6" s="27">
        <v>1299</v>
      </c>
      <c r="B6">
        <v>16.219997406005859</v>
      </c>
      <c r="C6">
        <v>14.879679679870605</v>
      </c>
      <c r="D6">
        <v>17.229997634887695</v>
      </c>
      <c r="E6">
        <v>18.439996719360352</v>
      </c>
      <c r="F6">
        <v>17.0537109375</v>
      </c>
      <c r="G6">
        <v>0.33018589019775391</v>
      </c>
      <c r="H6">
        <v>25.44000244140625</v>
      </c>
      <c r="I6">
        <v>16.610002517700195</v>
      </c>
      <c r="J6">
        <v>19.500005722045898</v>
      </c>
      <c r="K6">
        <v>1.5670537948608398</v>
      </c>
      <c r="L6">
        <v>1.6399979591369629</v>
      </c>
      <c r="M6">
        <v>3.4199953079223633</v>
      </c>
      <c r="N6">
        <v>3.3900022506713867</v>
      </c>
      <c r="O6">
        <v>6.659996509552002</v>
      </c>
      <c r="P6">
        <v>-0.12176632881164551</v>
      </c>
      <c r="Q6">
        <v>-1.5810012817382813</v>
      </c>
      <c r="R6">
        <v>0.1999974250793457</v>
      </c>
      <c r="S6">
        <v>0.62218904495239258</v>
      </c>
      <c r="T6">
        <v>1.250004768371582</v>
      </c>
      <c r="U6" s="27">
        <v>1299</v>
      </c>
      <c r="V6">
        <f t="shared" si="0"/>
        <v>1.1621999740600586</v>
      </c>
      <c r="W6">
        <f t="shared" si="0"/>
        <v>1.1487967967987061</v>
      </c>
      <c r="X6">
        <f t="shared" si="0"/>
        <v>1.1722999763488771</v>
      </c>
      <c r="Y6">
        <f t="shared" si="0"/>
        <v>1.1843999671936034</v>
      </c>
      <c r="Z6">
        <f t="shared" si="0"/>
        <v>1.1705371093750001</v>
      </c>
      <c r="AA6">
        <f t="shared" si="0"/>
        <v>1.0033018589019775</v>
      </c>
      <c r="AB6">
        <f t="shared" si="0"/>
        <v>1.2544000244140625</v>
      </c>
      <c r="AC6">
        <f t="shared" si="0"/>
        <v>1.166100025177002</v>
      </c>
      <c r="AD6">
        <f t="shared" si="0"/>
        <v>1.1950000572204589</v>
      </c>
      <c r="AE6">
        <f t="shared" si="0"/>
        <v>1.0156705379486084</v>
      </c>
      <c r="AF6">
        <f t="shared" si="0"/>
        <v>1.0163999795913696</v>
      </c>
      <c r="AG6">
        <f t="shared" si="0"/>
        <v>1.0341999530792236</v>
      </c>
      <c r="AH6">
        <f t="shared" si="0"/>
        <v>1.0339000225067139</v>
      </c>
      <c r="AI6">
        <f t="shared" si="0"/>
        <v>1.06659996509552</v>
      </c>
      <c r="AJ6">
        <f t="shared" si="0"/>
        <v>0.99878233671188354</v>
      </c>
      <c r="AK6">
        <f t="shared" si="0"/>
        <v>0.98418998718261719</v>
      </c>
      <c r="AL6">
        <f t="shared" si="1"/>
        <v>1.0019999742507935</v>
      </c>
      <c r="AM6">
        <f t="shared" si="1"/>
        <v>1.0062218904495239</v>
      </c>
      <c r="AN6">
        <f t="shared" si="1"/>
        <v>1.0125000476837158</v>
      </c>
      <c r="AO6" s="29">
        <f>(('Input Asset Allocation'!$C$6/100)*data!V6)+(('Input Asset Allocation'!$D$6/100)*data!W6)+(('Input Asset Allocation'!$E$6/100)*data!X6)+(('Input Asset Allocation'!$F$6/100)*data!Y6)+(('Input Asset Allocation'!$G$6/100)*data!Z6)+(('Input Asset Allocation'!$H$6/100)*data!AA6)+(('Input Asset Allocation'!$I$6/100)*data!AB6)+(('Input Asset Allocation'!$J$6/100)*data!AC6)+(('Input Asset Allocation'!$K$6/100)*data!AD6)+(('Input Asset Allocation'!$L$6/100)*data!AE6)+(('Input Asset Allocation'!$N$6/100)*data!AG6)+(('Input Asset Allocation'!$O$6/100)*data!AH6)+(('Input Asset Allocation'!$P$6/100)*data!AI6)+(('Input Asset Allocation'!$Q$6/100)*data!AJ6)+(('Input Asset Allocation'!$R$6/100)*data!AK6)+(('Input Asset Allocation'!$S$6/100)*data!AL6)+(('Input Asset Allocation'!$T$6/100)*data!AM6)+(('Input Asset Allocation'!$M$6/100)*data!AF6)+(('Input Asset Allocation'!$U$6/100)*data!AN6)</f>
        <v>1.0851023826003077</v>
      </c>
      <c r="AZ6" s="29"/>
    </row>
    <row r="7" spans="1:52">
      <c r="A7" s="27">
        <v>300</v>
      </c>
      <c r="B7">
        <v>4.5699954032897949</v>
      </c>
      <c r="C7">
        <v>2.2937297821044922</v>
      </c>
      <c r="D7">
        <v>10.08000373840332</v>
      </c>
      <c r="E7">
        <v>7.0799946784973145</v>
      </c>
      <c r="F7">
        <v>-4.8691034317016602E-2</v>
      </c>
      <c r="G7">
        <v>5.5880069732666016</v>
      </c>
      <c r="H7">
        <v>2.4199962615966797</v>
      </c>
      <c r="I7">
        <v>4.1300058364868164</v>
      </c>
      <c r="J7">
        <v>13.820004463195801</v>
      </c>
      <c r="K7">
        <v>0.78680515289306641</v>
      </c>
      <c r="L7">
        <v>-2.3400008678436279</v>
      </c>
      <c r="M7">
        <v>2.7359962463378906</v>
      </c>
      <c r="N7">
        <v>1.0699987411499023</v>
      </c>
      <c r="O7">
        <v>1.6399979591369629</v>
      </c>
      <c r="P7">
        <v>2.2066116333007813</v>
      </c>
      <c r="Q7">
        <v>6.999969482421875E-2</v>
      </c>
      <c r="R7">
        <v>1.4500021934509277</v>
      </c>
      <c r="S7">
        <v>1.2629270553588867</v>
      </c>
      <c r="T7">
        <v>1.4000058174133301</v>
      </c>
      <c r="U7" s="27">
        <v>300</v>
      </c>
      <c r="V7">
        <f t="shared" si="0"/>
        <v>1.0456999540328979</v>
      </c>
      <c r="W7">
        <f t="shared" si="0"/>
        <v>1.0229372978210449</v>
      </c>
      <c r="X7">
        <f t="shared" si="0"/>
        <v>1.1008000373840332</v>
      </c>
      <c r="Y7">
        <f t="shared" si="0"/>
        <v>1.0707999467849731</v>
      </c>
      <c r="Z7">
        <f t="shared" si="0"/>
        <v>0.99951308965682983</v>
      </c>
      <c r="AA7">
        <f t="shared" si="0"/>
        <v>1.055880069732666</v>
      </c>
      <c r="AB7">
        <f t="shared" si="0"/>
        <v>1.0241999626159668</v>
      </c>
      <c r="AC7">
        <f t="shared" si="0"/>
        <v>1.0413000583648682</v>
      </c>
      <c r="AD7">
        <f t="shared" si="0"/>
        <v>1.138200044631958</v>
      </c>
      <c r="AE7">
        <f t="shared" si="0"/>
        <v>1.0078680515289307</v>
      </c>
      <c r="AF7">
        <f t="shared" si="0"/>
        <v>0.97659999132156372</v>
      </c>
      <c r="AG7">
        <f t="shared" si="0"/>
        <v>1.0273599624633789</v>
      </c>
      <c r="AH7">
        <f t="shared" si="0"/>
        <v>1.010699987411499</v>
      </c>
      <c r="AI7">
        <f t="shared" si="0"/>
        <v>1.0163999795913696</v>
      </c>
      <c r="AJ7">
        <f t="shared" si="0"/>
        <v>1.0220661163330078</v>
      </c>
      <c r="AK7">
        <f t="shared" si="0"/>
        <v>1.0006999969482422</v>
      </c>
      <c r="AL7">
        <f t="shared" si="1"/>
        <v>1.0145000219345093</v>
      </c>
      <c r="AM7">
        <f t="shared" si="1"/>
        <v>1.0126292705535889</v>
      </c>
      <c r="AN7">
        <f t="shared" si="1"/>
        <v>1.0140000581741333</v>
      </c>
      <c r="AO7" s="29">
        <f>(('Input Asset Allocation'!$C$6/100)*data!V7)+(('Input Asset Allocation'!$D$6/100)*data!W7)+(('Input Asset Allocation'!$E$6/100)*data!X7)+(('Input Asset Allocation'!$F$6/100)*data!Y7)+(('Input Asset Allocation'!$G$6/100)*data!Z7)+(('Input Asset Allocation'!$H$6/100)*data!AA7)+(('Input Asset Allocation'!$I$6/100)*data!AB7)+(('Input Asset Allocation'!$J$6/100)*data!AC7)+(('Input Asset Allocation'!$K$6/100)*data!AD7)+(('Input Asset Allocation'!$L$6/100)*data!AE7)+(('Input Asset Allocation'!$N$6/100)*data!AG7)+(('Input Asset Allocation'!$O$6/100)*data!AH7)+(('Input Asset Allocation'!$P$6/100)*data!AI7)+(('Input Asset Allocation'!$Q$6/100)*data!AJ7)+(('Input Asset Allocation'!$R$6/100)*data!AK7)+(('Input Asset Allocation'!$S$6/100)*data!AL7)+(('Input Asset Allocation'!$T$6/100)*data!AM7)+(('Input Asset Allocation'!$M$6/100)*data!AF7)+(('Input Asset Allocation'!$U$6/100)*data!AN7)</f>
        <v>1.0342253756523132</v>
      </c>
      <c r="AP7">
        <f t="shared" ref="AP7:AX7" si="5">_xlfn.STDEV.P(W3:W106)</f>
        <v>8.2193088240108195E-2</v>
      </c>
      <c r="AQ7">
        <f t="shared" si="5"/>
        <v>9.5508410452310774E-2</v>
      </c>
      <c r="AR7">
        <f t="shared" si="5"/>
        <v>0.10731808604997554</v>
      </c>
      <c r="AS7">
        <f t="shared" si="5"/>
        <v>9.1942382425519512E-2</v>
      </c>
      <c r="AT7">
        <f t="shared" si="5"/>
        <v>0.10353373150512957</v>
      </c>
      <c r="AU7">
        <f t="shared" si="5"/>
        <v>0.11648404348600468</v>
      </c>
      <c r="AV7">
        <f t="shared" si="5"/>
        <v>3.3492750152573476E-2</v>
      </c>
      <c r="AW7">
        <f t="shared" si="5"/>
        <v>5.2637070045338602E-2</v>
      </c>
      <c r="AX7">
        <f t="shared" si="5"/>
        <v>4.114881371516442E-2</v>
      </c>
      <c r="AY7">
        <f>_xlfn.STDEV.P(AG3:AG106)</f>
        <v>3.2893104897844659E-2</v>
      </c>
      <c r="AZ7" s="29">
        <f>_xlfn.STDEV.P(AO3:AO106)</f>
        <v>5.1893462574877071E-2</v>
      </c>
    </row>
    <row r="8" spans="1:52" ht="15.75" thickBot="1">
      <c r="A8" s="27">
        <v>600</v>
      </c>
      <c r="B8">
        <v>-3.4600019454956055</v>
      </c>
      <c r="C8">
        <v>-2.6574850082397461</v>
      </c>
      <c r="D8">
        <v>-4.5099973678588867</v>
      </c>
      <c r="E8">
        <v>-3.7800014019012451</v>
      </c>
      <c r="F8">
        <v>-3.9025604724884033</v>
      </c>
      <c r="G8">
        <v>1.2480616569519043</v>
      </c>
      <c r="H8">
        <v>-10.159998893737793</v>
      </c>
      <c r="I8">
        <v>-2.3000001907348633</v>
      </c>
      <c r="J8">
        <v>-1.4800012111663818</v>
      </c>
      <c r="K8">
        <v>1.8708705902099609</v>
      </c>
      <c r="L8">
        <v>1.1500000953674316</v>
      </c>
      <c r="M8">
        <v>3.6460041999816895</v>
      </c>
      <c r="N8">
        <v>1.3299942016601563</v>
      </c>
      <c r="O8">
        <v>0.6999969482421875</v>
      </c>
      <c r="P8">
        <v>1.7422199249267578</v>
      </c>
      <c r="Q8">
        <v>0.49099922180175781</v>
      </c>
      <c r="R8">
        <v>1.940000057220459</v>
      </c>
      <c r="S8">
        <v>1.6638040542602539</v>
      </c>
      <c r="T8">
        <v>1.4099955558776855</v>
      </c>
      <c r="U8" s="27">
        <v>600</v>
      </c>
      <c r="V8">
        <f t="shared" si="0"/>
        <v>0.96539998054504395</v>
      </c>
      <c r="W8">
        <f t="shared" si="0"/>
        <v>0.97342514991760254</v>
      </c>
      <c r="X8">
        <f t="shared" si="0"/>
        <v>0.95490002632141113</v>
      </c>
      <c r="Y8">
        <f t="shared" si="0"/>
        <v>0.96219998598098755</v>
      </c>
      <c r="Z8">
        <f t="shared" si="0"/>
        <v>0.96097439527511597</v>
      </c>
      <c r="AA8">
        <f t="shared" si="0"/>
        <v>1.012480616569519</v>
      </c>
      <c r="AB8">
        <f t="shared" si="0"/>
        <v>0.89840001106262202</v>
      </c>
      <c r="AC8">
        <f t="shared" si="0"/>
        <v>0.97699999809265137</v>
      </c>
      <c r="AD8">
        <f t="shared" si="0"/>
        <v>0.98519998788833618</v>
      </c>
      <c r="AE8">
        <f t="shared" si="0"/>
        <v>1.0187087059020996</v>
      </c>
      <c r="AF8">
        <f t="shared" si="0"/>
        <v>1.0115000009536743</v>
      </c>
      <c r="AG8">
        <f t="shared" si="0"/>
        <v>1.0364600419998169</v>
      </c>
      <c r="AH8">
        <f t="shared" si="0"/>
        <v>1.0132999420166016</v>
      </c>
      <c r="AI8">
        <f t="shared" si="0"/>
        <v>1.0069999694824219</v>
      </c>
      <c r="AJ8">
        <f t="shared" si="0"/>
        <v>1.0174221992492676</v>
      </c>
      <c r="AK8">
        <f t="shared" si="0"/>
        <v>1.0049099922180176</v>
      </c>
      <c r="AL8">
        <f t="shared" si="1"/>
        <v>1.0194000005722046</v>
      </c>
      <c r="AM8">
        <f t="shared" si="1"/>
        <v>1.0166380405426025</v>
      </c>
      <c r="AN8">
        <f t="shared" si="1"/>
        <v>1.0140999555587769</v>
      </c>
      <c r="AO8" s="29">
        <f>(('Input Asset Allocation'!$C$6/100)*data!V8)+(('Input Asset Allocation'!$D$6/100)*data!W8)+(('Input Asset Allocation'!$E$6/100)*data!X8)+(('Input Asset Allocation'!$F$6/100)*data!Y8)+(('Input Asset Allocation'!$G$6/100)*data!Z8)+(('Input Asset Allocation'!$H$6/100)*data!AA8)+(('Input Asset Allocation'!$I$6/100)*data!AB8)+(('Input Asset Allocation'!$J$6/100)*data!AC8)+(('Input Asset Allocation'!$K$6/100)*data!AD8)+(('Input Asset Allocation'!$L$6/100)*data!AE8)+(('Input Asset Allocation'!$N$6/100)*data!AG8)+(('Input Asset Allocation'!$O$6/100)*data!AH8)+(('Input Asset Allocation'!$P$6/100)*data!AI8)+(('Input Asset Allocation'!$Q$6/100)*data!AJ8)+(('Input Asset Allocation'!$R$6/100)*data!AK8)+(('Input Asset Allocation'!$S$6/100)*data!AL8)+(('Input Asset Allocation'!$T$6/100)*data!AM8)+(('Input Asset Allocation'!$M$6/100)*data!AF8)+(('Input Asset Allocation'!$U$6/100)*data!AN8)</f>
        <v>0.99399552946090708</v>
      </c>
      <c r="AP8">
        <f>AP7*SQRT((1/25))</f>
        <v>1.6438617648021639E-2</v>
      </c>
      <c r="AQ8">
        <f t="shared" ref="AQ8:AZ8" si="6">AQ7*SQRT((1/25))</f>
        <v>1.9101682090462157E-2</v>
      </c>
      <c r="AR8">
        <f t="shared" si="6"/>
        <v>2.1463617209995109E-2</v>
      </c>
      <c r="AS8">
        <f t="shared" si="6"/>
        <v>1.8388476485103902E-2</v>
      </c>
      <c r="AT8">
        <f t="shared" si="6"/>
        <v>2.0706746301025914E-2</v>
      </c>
      <c r="AU8">
        <f t="shared" si="6"/>
        <v>2.3296808697200938E-2</v>
      </c>
      <c r="AV8">
        <f t="shared" si="6"/>
        <v>6.698550030514696E-3</v>
      </c>
      <c r="AW8">
        <f t="shared" si="6"/>
        <v>1.0527414009067721E-2</v>
      </c>
      <c r="AX8">
        <f t="shared" si="6"/>
        <v>8.2297627430328851E-3</v>
      </c>
      <c r="AY8">
        <f t="shared" si="6"/>
        <v>6.5786209795689323E-3</v>
      </c>
      <c r="AZ8" s="29">
        <f t="shared" si="6"/>
        <v>1.0378692514975415E-2</v>
      </c>
    </row>
    <row r="9" spans="1:52" ht="15.75" thickBot="1">
      <c r="A9" s="27">
        <v>900</v>
      </c>
      <c r="B9">
        <v>0.74000358581542969</v>
      </c>
      <c r="C9">
        <v>-0.96831917762756348</v>
      </c>
      <c r="D9">
        <v>6.7999958992004395</v>
      </c>
      <c r="E9">
        <v>1.1100053787231445</v>
      </c>
      <c r="F9">
        <v>-8.0099639892578125</v>
      </c>
      <c r="G9">
        <v>-7.0567073822021484</v>
      </c>
      <c r="H9">
        <v>-13</v>
      </c>
      <c r="I9">
        <v>3.0799984931945801</v>
      </c>
      <c r="J9">
        <v>-0.1399993896484375</v>
      </c>
      <c r="K9">
        <v>1.3955473899841309</v>
      </c>
      <c r="L9">
        <v>0.55999755859375</v>
      </c>
      <c r="M9">
        <v>3.8740038871765137</v>
      </c>
      <c r="N9">
        <v>1.549994945526123</v>
      </c>
      <c r="O9">
        <v>2.4700045585632324</v>
      </c>
      <c r="P9">
        <v>3.014075756072998</v>
      </c>
      <c r="Q9">
        <v>-1.1550009250640869</v>
      </c>
      <c r="R9">
        <v>3.0500054359436035</v>
      </c>
      <c r="S9">
        <v>2.3176193237304688</v>
      </c>
      <c r="T9">
        <v>1.4999985694885254</v>
      </c>
      <c r="U9" s="27">
        <v>900</v>
      </c>
      <c r="V9">
        <f t="shared" si="0"/>
        <v>1.0074000358581543</v>
      </c>
      <c r="W9">
        <f t="shared" si="0"/>
        <v>0.99031680822372437</v>
      </c>
      <c r="X9">
        <f t="shared" si="0"/>
        <v>1.0679999589920044</v>
      </c>
      <c r="Y9">
        <f t="shared" si="0"/>
        <v>1.0111000537872314</v>
      </c>
      <c r="Z9">
        <f t="shared" si="0"/>
        <v>0.91990036010742182</v>
      </c>
      <c r="AA9">
        <f t="shared" si="0"/>
        <v>0.92943292617797857</v>
      </c>
      <c r="AB9">
        <f t="shared" si="0"/>
        <v>0.87</v>
      </c>
      <c r="AC9">
        <f t="shared" si="0"/>
        <v>1.0307999849319458</v>
      </c>
      <c r="AD9">
        <f t="shared" si="0"/>
        <v>0.99860000610351563</v>
      </c>
      <c r="AE9">
        <f t="shared" si="0"/>
        <v>1.0139554738998413</v>
      </c>
      <c r="AF9">
        <f t="shared" si="0"/>
        <v>1.0055999755859375</v>
      </c>
      <c r="AG9">
        <f t="shared" si="0"/>
        <v>1.0387400388717651</v>
      </c>
      <c r="AH9">
        <f t="shared" si="0"/>
        <v>1.0154999494552612</v>
      </c>
      <c r="AI9">
        <f t="shared" si="0"/>
        <v>1.0247000455856323</v>
      </c>
      <c r="AJ9">
        <f t="shared" si="0"/>
        <v>1.03014075756073</v>
      </c>
      <c r="AK9">
        <f t="shared" si="0"/>
        <v>0.98844999074935913</v>
      </c>
      <c r="AL9">
        <f t="shared" si="1"/>
        <v>1.030500054359436</v>
      </c>
      <c r="AM9">
        <f t="shared" si="1"/>
        <v>1.0231761932373047</v>
      </c>
      <c r="AN9">
        <f t="shared" si="1"/>
        <v>1.0149999856948853</v>
      </c>
      <c r="AO9" s="29">
        <f>(('Input Asset Allocation'!$C$6/100)*data!V9)+(('Input Asset Allocation'!$D$6/100)*data!W9)+(('Input Asset Allocation'!$E$6/100)*data!X9)+(('Input Asset Allocation'!$F$6/100)*data!Y9)+(('Input Asset Allocation'!$G$6/100)*data!Z9)+(('Input Asset Allocation'!$H$6/100)*data!AA9)+(('Input Asset Allocation'!$I$6/100)*data!AB9)+(('Input Asset Allocation'!$J$6/100)*data!AC9)+(('Input Asset Allocation'!$K$6/100)*data!AD9)+(('Input Asset Allocation'!$L$6/100)*data!AE9)+(('Input Asset Allocation'!$N$6/100)*data!AG9)+(('Input Asset Allocation'!$O$6/100)*data!AH9)+(('Input Asset Allocation'!$P$6/100)*data!AI9)+(('Input Asset Allocation'!$Q$6/100)*data!AJ9)+(('Input Asset Allocation'!$R$6/100)*data!AK9)+(('Input Asset Allocation'!$S$6/100)*data!AL9)+(('Input Asset Allocation'!$T$6/100)*data!AM9)+(('Input Asset Allocation'!$M$6/100)*data!AF9)+(('Input Asset Allocation'!$U$6/100)*data!AN9)</f>
        <v>1.0078565997004509</v>
      </c>
      <c r="AP9" s="30">
        <f>AP8*1000</f>
        <v>16.438617648021641</v>
      </c>
      <c r="AQ9" s="30">
        <f t="shared" ref="AQ9:AZ9" si="7">AQ8*1000</f>
        <v>19.101682090462155</v>
      </c>
      <c r="AR9" s="30">
        <f t="shared" si="7"/>
        <v>21.46361720999511</v>
      </c>
      <c r="AS9" s="30">
        <f t="shared" si="7"/>
        <v>18.388476485103901</v>
      </c>
      <c r="AT9" s="30">
        <f t="shared" si="7"/>
        <v>20.706746301025913</v>
      </c>
      <c r="AU9" s="30">
        <f t="shared" si="7"/>
        <v>23.296808697200937</v>
      </c>
      <c r="AV9" s="30">
        <f t="shared" si="7"/>
        <v>6.6985500305146957</v>
      </c>
      <c r="AW9" s="30">
        <f t="shared" si="7"/>
        <v>10.527414009067721</v>
      </c>
      <c r="AX9" s="30">
        <f t="shared" si="7"/>
        <v>8.2297627430328859</v>
      </c>
      <c r="AY9" s="30">
        <f t="shared" si="7"/>
        <v>6.5786209795689325</v>
      </c>
      <c r="AZ9" s="31">
        <f t="shared" si="7"/>
        <v>10.378692514975414</v>
      </c>
    </row>
    <row r="10" spans="1:52">
      <c r="A10" s="27">
        <v>1200</v>
      </c>
      <c r="B10">
        <v>-9.0099992752075195</v>
      </c>
      <c r="C10">
        <v>-7.8251180648803711</v>
      </c>
      <c r="D10">
        <v>-3.5799980163574219</v>
      </c>
      <c r="E10">
        <v>-6.9100022315979004</v>
      </c>
      <c r="F10">
        <v>-2.6197612285614014</v>
      </c>
      <c r="G10">
        <v>-6.6383600234985352</v>
      </c>
      <c r="H10">
        <v>-13.319998741149902</v>
      </c>
      <c r="I10">
        <v>-2.9999017715454102E-2</v>
      </c>
      <c r="J10">
        <v>-6.9999990463256836</v>
      </c>
      <c r="K10">
        <v>0.84156990051269531</v>
      </c>
      <c r="L10">
        <v>-5.2399992942810059</v>
      </c>
      <c r="M10">
        <v>3.3229947090148926</v>
      </c>
      <c r="N10">
        <v>2.8699994087219238</v>
      </c>
      <c r="O10">
        <v>-0.4499971866607666</v>
      </c>
      <c r="P10">
        <v>4.2056441307067871</v>
      </c>
      <c r="Q10">
        <v>3.796994686126709</v>
      </c>
      <c r="R10">
        <v>3.8100004196166992</v>
      </c>
      <c r="S10">
        <v>2.6068568229675293</v>
      </c>
      <c r="T10">
        <v>1.4600038528442383</v>
      </c>
      <c r="U10" s="27">
        <v>1200</v>
      </c>
      <c r="V10">
        <f t="shared" si="0"/>
        <v>0.90990000724792486</v>
      </c>
      <c r="W10">
        <f t="shared" si="0"/>
        <v>0.92174881935119624</v>
      </c>
      <c r="X10">
        <f t="shared" si="0"/>
        <v>0.96420001983642578</v>
      </c>
      <c r="Y10">
        <f t="shared" si="0"/>
        <v>0.930899977684021</v>
      </c>
      <c r="Z10">
        <f t="shared" si="0"/>
        <v>0.97380238771438599</v>
      </c>
      <c r="AA10">
        <f t="shared" si="0"/>
        <v>0.93361639976501465</v>
      </c>
      <c r="AB10">
        <f t="shared" si="0"/>
        <v>0.86680001258850092</v>
      </c>
      <c r="AC10">
        <f t="shared" si="0"/>
        <v>0.99970000982284546</v>
      </c>
      <c r="AD10">
        <f t="shared" si="0"/>
        <v>0.93000000953674311</v>
      </c>
      <c r="AE10">
        <f t="shared" si="0"/>
        <v>1.008415699005127</v>
      </c>
      <c r="AF10">
        <f t="shared" si="0"/>
        <v>0.94760000705718994</v>
      </c>
      <c r="AG10">
        <f t="shared" si="0"/>
        <v>1.0332299470901489</v>
      </c>
      <c r="AH10">
        <f t="shared" si="0"/>
        <v>1.0286999940872192</v>
      </c>
      <c r="AI10">
        <f t="shared" si="0"/>
        <v>0.99550002813339233</v>
      </c>
      <c r="AJ10">
        <f t="shared" si="0"/>
        <v>1.0420564413070679</v>
      </c>
      <c r="AK10">
        <f t="shared" si="0"/>
        <v>1.0379699468612671</v>
      </c>
      <c r="AL10">
        <f t="shared" si="1"/>
        <v>1.038100004196167</v>
      </c>
      <c r="AM10">
        <f t="shared" si="1"/>
        <v>1.0260685682296753</v>
      </c>
      <c r="AN10">
        <f t="shared" si="1"/>
        <v>1.0146000385284424</v>
      </c>
      <c r="AO10" s="29">
        <f>(('Input Asset Allocation'!$C$6/100)*data!V10)+(('Input Asset Allocation'!$D$6/100)*data!W10)+(('Input Asset Allocation'!$E$6/100)*data!X10)+(('Input Asset Allocation'!$F$6/100)*data!Y10)+(('Input Asset Allocation'!$G$6/100)*data!Z10)+(('Input Asset Allocation'!$H$6/100)*data!AA10)+(('Input Asset Allocation'!$I$6/100)*data!AB10)+(('Input Asset Allocation'!$J$6/100)*data!AC10)+(('Input Asset Allocation'!$K$6/100)*data!AD10)+(('Input Asset Allocation'!$L$6/100)*data!AE10)+(('Input Asset Allocation'!$N$6/100)*data!AG10)+(('Input Asset Allocation'!$O$6/100)*data!AH10)+(('Input Asset Allocation'!$P$6/100)*data!AI10)+(('Input Asset Allocation'!$Q$6/100)*data!AJ10)+(('Input Asset Allocation'!$R$6/100)*data!AK10)+(('Input Asset Allocation'!$S$6/100)*data!AL10)+(('Input Asset Allocation'!$T$6/100)*data!AM10)+(('Input Asset Allocation'!$M$6/100)*data!AF10)+(('Input Asset Allocation'!$U$6/100)*data!AN10)</f>
        <v>0.97338178749084481</v>
      </c>
      <c r="AR10" s="32"/>
    </row>
    <row r="11" spans="1:52">
      <c r="A11" s="27">
        <v>301</v>
      </c>
      <c r="B11">
        <v>-12.150001525878906</v>
      </c>
      <c r="C11">
        <v>-11.855154991149902</v>
      </c>
      <c r="D11">
        <v>-10.489999771118164</v>
      </c>
      <c r="E11">
        <v>-6.5100011825561523</v>
      </c>
      <c r="F11">
        <v>-13.655680656433105</v>
      </c>
      <c r="G11">
        <v>-6.6523733139038086</v>
      </c>
      <c r="H11">
        <v>-5.44000244140625</v>
      </c>
      <c r="I11">
        <v>0</v>
      </c>
      <c r="J11">
        <v>-6.4800024032592773</v>
      </c>
      <c r="K11">
        <v>2.121424674987793</v>
      </c>
      <c r="L11">
        <v>6.3500046730041504</v>
      </c>
      <c r="M11">
        <v>2.3040056228637695</v>
      </c>
      <c r="N11">
        <v>0.68000555038452148</v>
      </c>
      <c r="O11">
        <v>0.48999786376953125</v>
      </c>
      <c r="P11">
        <v>3.0349016189575195</v>
      </c>
      <c r="Q11">
        <v>-1.4159977436065674</v>
      </c>
      <c r="R11">
        <v>3.1000018119812012</v>
      </c>
      <c r="S11">
        <v>2.9684543609619141</v>
      </c>
      <c r="T11">
        <v>1.1299967765808105</v>
      </c>
      <c r="U11" s="27">
        <v>301</v>
      </c>
      <c r="V11">
        <f t="shared" si="0"/>
        <v>0.87849998474121094</v>
      </c>
      <c r="W11">
        <f t="shared" si="0"/>
        <v>0.88144845008850092</v>
      </c>
      <c r="X11">
        <f t="shared" si="0"/>
        <v>0.89510000228881836</v>
      </c>
      <c r="Y11">
        <f t="shared" si="0"/>
        <v>0.93489998817443842</v>
      </c>
      <c r="Z11">
        <f t="shared" si="0"/>
        <v>0.863443193435669</v>
      </c>
      <c r="AA11">
        <f t="shared" si="0"/>
        <v>0.93347626686096197</v>
      </c>
      <c r="AB11">
        <f t="shared" si="0"/>
        <v>0.94559997558593745</v>
      </c>
      <c r="AC11">
        <f t="shared" si="0"/>
        <v>1</v>
      </c>
      <c r="AD11">
        <f t="shared" si="0"/>
        <v>0.93519997596740723</v>
      </c>
      <c r="AE11">
        <f t="shared" si="0"/>
        <v>1.0212142467498779</v>
      </c>
      <c r="AF11">
        <f t="shared" si="0"/>
        <v>1.0635000467300415</v>
      </c>
      <c r="AG11">
        <f t="shared" si="0"/>
        <v>1.0230400562286377</v>
      </c>
      <c r="AH11">
        <f t="shared" si="0"/>
        <v>1.0068000555038452</v>
      </c>
      <c r="AI11">
        <f t="shared" si="0"/>
        <v>1.0048999786376953</v>
      </c>
      <c r="AJ11">
        <f t="shared" si="0"/>
        <v>1.0303490161895752</v>
      </c>
      <c r="AK11">
        <f t="shared" si="0"/>
        <v>0.98584002256393433</v>
      </c>
      <c r="AL11">
        <f t="shared" si="1"/>
        <v>1.031000018119812</v>
      </c>
      <c r="AM11">
        <f t="shared" si="1"/>
        <v>1.0296845436096191</v>
      </c>
      <c r="AN11">
        <f t="shared" si="1"/>
        <v>1.0112999677658081</v>
      </c>
      <c r="AO11" s="29">
        <f>(('Input Asset Allocation'!$C$6/100)*data!V11)+(('Input Asset Allocation'!$D$6/100)*data!W11)+(('Input Asset Allocation'!$E$6/100)*data!X11)+(('Input Asset Allocation'!$F$6/100)*data!Y11)+(('Input Asset Allocation'!$G$6/100)*data!Z11)+(('Input Asset Allocation'!$H$6/100)*data!AA11)+(('Input Asset Allocation'!$I$6/100)*data!AB11)+(('Input Asset Allocation'!$J$6/100)*data!AC11)+(('Input Asset Allocation'!$K$6/100)*data!AD11)+(('Input Asset Allocation'!$L$6/100)*data!AE11)+(('Input Asset Allocation'!$N$6/100)*data!AG11)+(('Input Asset Allocation'!$O$6/100)*data!AH11)+(('Input Asset Allocation'!$P$6/100)*data!AI11)+(('Input Asset Allocation'!$Q$6/100)*data!AJ11)+(('Input Asset Allocation'!$R$6/100)*data!AK11)+(('Input Asset Allocation'!$S$6/100)*data!AL11)+(('Input Asset Allocation'!$T$6/100)*data!AM11)+(('Input Asset Allocation'!$M$6/100)*data!AF11)+(('Input Asset Allocation'!$U$6/100)*data!AN11)</f>
        <v>0.95247893543243412</v>
      </c>
      <c r="AP11" s="32" t="s">
        <v>75</v>
      </c>
    </row>
    <row r="12" spans="1:52">
      <c r="A12" s="27">
        <v>601</v>
      </c>
      <c r="B12">
        <v>6.8799972534179688</v>
      </c>
      <c r="C12">
        <v>5.852353572845459</v>
      </c>
      <c r="D12">
        <v>9.5200061798095703</v>
      </c>
      <c r="E12">
        <v>14.380002021789551</v>
      </c>
      <c r="F12">
        <v>-0.86459517478942871</v>
      </c>
      <c r="G12">
        <v>5.267024040222168</v>
      </c>
      <c r="H12">
        <v>4.0099978446960449</v>
      </c>
      <c r="I12">
        <v>2.1100044250488281</v>
      </c>
      <c r="J12">
        <v>3.1100034713745117</v>
      </c>
      <c r="K12">
        <v>1.0894060134887695</v>
      </c>
      <c r="L12">
        <v>-2.2800028324127197</v>
      </c>
      <c r="M12">
        <v>1.9469976425170898</v>
      </c>
      <c r="N12">
        <v>1.3100028038024902</v>
      </c>
      <c r="O12">
        <v>4.9996376037597656E-2</v>
      </c>
      <c r="P12">
        <v>0.56420564651489258</v>
      </c>
      <c r="Q12">
        <v>-0.63499808311462402</v>
      </c>
      <c r="R12">
        <v>0.82000494003295898</v>
      </c>
      <c r="S12">
        <v>1.3215303421020508</v>
      </c>
      <c r="T12">
        <v>0.8999943733215332</v>
      </c>
      <c r="U12" s="27">
        <v>601</v>
      </c>
      <c r="V12">
        <f t="shared" si="0"/>
        <v>1.0687999725341797</v>
      </c>
      <c r="W12">
        <f t="shared" si="0"/>
        <v>1.0585235357284546</v>
      </c>
      <c r="X12">
        <f t="shared" si="0"/>
        <v>1.0952000617980957</v>
      </c>
      <c r="Y12">
        <f t="shared" si="0"/>
        <v>1.1438000202178955</v>
      </c>
      <c r="Z12">
        <f t="shared" si="0"/>
        <v>0.99135404825210571</v>
      </c>
      <c r="AA12">
        <f t="shared" si="0"/>
        <v>1.0526702404022217</v>
      </c>
      <c r="AB12">
        <f t="shared" si="0"/>
        <v>1.0400999784469604</v>
      </c>
      <c r="AC12">
        <f t="shared" si="0"/>
        <v>1.0211000442504883</v>
      </c>
      <c r="AD12">
        <f t="shared" si="0"/>
        <v>1.0311000347137451</v>
      </c>
      <c r="AE12">
        <f t="shared" si="0"/>
        <v>1.0108940601348877</v>
      </c>
      <c r="AF12">
        <f t="shared" si="0"/>
        <v>0.9771999716758728</v>
      </c>
      <c r="AG12">
        <f t="shared" si="0"/>
        <v>1.0194699764251709</v>
      </c>
      <c r="AH12">
        <f t="shared" si="0"/>
        <v>1.0131000280380249</v>
      </c>
      <c r="AI12">
        <f t="shared" si="0"/>
        <v>1.000499963760376</v>
      </c>
      <c r="AJ12">
        <f t="shared" si="0"/>
        <v>1.0056420564651489</v>
      </c>
      <c r="AK12">
        <f t="shared" si="0"/>
        <v>0.99365001916885376</v>
      </c>
      <c r="AL12">
        <f t="shared" si="1"/>
        <v>1.0082000494003296</v>
      </c>
      <c r="AM12">
        <f t="shared" si="1"/>
        <v>1.0132153034210205</v>
      </c>
      <c r="AN12">
        <f t="shared" si="1"/>
        <v>1.0089999437332153</v>
      </c>
      <c r="AO12" s="29">
        <f>(('Input Asset Allocation'!$C$6/100)*data!V12)+(('Input Asset Allocation'!$D$6/100)*data!W12)+(('Input Asset Allocation'!$E$6/100)*data!X12)+(('Input Asset Allocation'!$F$6/100)*data!Y12)+(('Input Asset Allocation'!$G$6/100)*data!Z12)+(('Input Asset Allocation'!$H$6/100)*data!AA12)+(('Input Asset Allocation'!$I$6/100)*data!AB12)+(('Input Asset Allocation'!$J$6/100)*data!AC12)+(('Input Asset Allocation'!$K$6/100)*data!AD12)+(('Input Asset Allocation'!$L$6/100)*data!AE12)+(('Input Asset Allocation'!$N$6/100)*data!AG12)+(('Input Asset Allocation'!$O$6/100)*data!AH12)+(('Input Asset Allocation'!$P$6/100)*data!AI12)+(('Input Asset Allocation'!$Q$6/100)*data!AJ12)+(('Input Asset Allocation'!$R$6/100)*data!AK12)+(('Input Asset Allocation'!$S$6/100)*data!AL12)+(('Input Asset Allocation'!$T$6/100)*data!AM12)+(('Input Asset Allocation'!$M$6/100)*data!AF12)+(('Input Asset Allocation'!$U$6/100)*data!AN12)</f>
        <v>1.0448992741107941</v>
      </c>
    </row>
    <row r="13" spans="1:52">
      <c r="A13" s="27">
        <v>901</v>
      </c>
      <c r="B13">
        <v>-15.619998931884766</v>
      </c>
      <c r="C13">
        <v>-14.677423477172852</v>
      </c>
      <c r="D13">
        <v>-17.860000610351563</v>
      </c>
      <c r="E13">
        <v>-20.789999008178711</v>
      </c>
      <c r="F13">
        <v>-13.952094078063965</v>
      </c>
      <c r="G13">
        <v>-15.894717216491699</v>
      </c>
      <c r="H13">
        <v>-21.609996795654297</v>
      </c>
      <c r="I13">
        <v>5.9998035430908203E-2</v>
      </c>
      <c r="J13">
        <v>-9.0300025939941406</v>
      </c>
      <c r="K13">
        <v>-0.16946196556091309</v>
      </c>
      <c r="L13">
        <v>-4.2299985885620117</v>
      </c>
      <c r="M13">
        <v>0.90299844741821289</v>
      </c>
      <c r="N13">
        <v>3.0004978179931641E-2</v>
      </c>
      <c r="O13">
        <v>0.839996337890625</v>
      </c>
      <c r="P13">
        <v>4.6112895011901855</v>
      </c>
      <c r="Q13">
        <v>6.1900019645690918</v>
      </c>
      <c r="R13">
        <v>4.4899940490722656</v>
      </c>
      <c r="S13">
        <v>3.4624934196472168</v>
      </c>
      <c r="T13">
        <v>0.75000524520874023</v>
      </c>
      <c r="U13" s="27">
        <v>901</v>
      </c>
      <c r="V13">
        <f t="shared" si="0"/>
        <v>0.84380001068115229</v>
      </c>
      <c r="W13">
        <f t="shared" si="0"/>
        <v>0.85322576522827154</v>
      </c>
      <c r="X13">
        <f t="shared" si="0"/>
        <v>0.82139999389648444</v>
      </c>
      <c r="Y13">
        <f t="shared" si="0"/>
        <v>0.79210000991821294</v>
      </c>
      <c r="Z13">
        <f t="shared" si="0"/>
        <v>0.8604790592193603</v>
      </c>
      <c r="AA13">
        <f t="shared" si="0"/>
        <v>0.84105282783508306</v>
      </c>
      <c r="AB13">
        <f t="shared" si="0"/>
        <v>0.78390003204345704</v>
      </c>
      <c r="AC13">
        <f t="shared" si="0"/>
        <v>1.0005999803543091</v>
      </c>
      <c r="AD13">
        <f t="shared" si="0"/>
        <v>0.90969997406005865</v>
      </c>
      <c r="AE13">
        <f t="shared" si="0"/>
        <v>0.99830538034439087</v>
      </c>
      <c r="AF13">
        <f t="shared" si="0"/>
        <v>0.95770001411437988</v>
      </c>
      <c r="AG13">
        <f t="shared" si="0"/>
        <v>1.0090299844741821</v>
      </c>
      <c r="AH13">
        <f t="shared" si="0"/>
        <v>1.0003000497817993</v>
      </c>
      <c r="AI13">
        <f t="shared" si="0"/>
        <v>1.0083999633789063</v>
      </c>
      <c r="AJ13">
        <f t="shared" si="0"/>
        <v>1.0461128950119019</v>
      </c>
      <c r="AK13">
        <f t="shared" si="0"/>
        <v>1.0619000196456909</v>
      </c>
      <c r="AL13">
        <f t="shared" si="1"/>
        <v>1.0448999404907227</v>
      </c>
      <c r="AM13">
        <f t="shared" si="1"/>
        <v>1.0346249341964722</v>
      </c>
      <c r="AN13">
        <f t="shared" si="1"/>
        <v>1.0075000524520874</v>
      </c>
      <c r="AO13" s="29">
        <f>(('Input Asset Allocation'!$C$6/100)*data!V13)+(('Input Asset Allocation'!$D$6/100)*data!W13)+(('Input Asset Allocation'!$E$6/100)*data!X13)+(('Input Asset Allocation'!$F$6/100)*data!Y13)+(('Input Asset Allocation'!$G$6/100)*data!Z13)+(('Input Asset Allocation'!$H$6/100)*data!AA13)+(('Input Asset Allocation'!$I$6/100)*data!AB13)+(('Input Asset Allocation'!$J$6/100)*data!AC13)+(('Input Asset Allocation'!$K$6/100)*data!AD13)+(('Input Asset Allocation'!$L$6/100)*data!AE13)+(('Input Asset Allocation'!$N$6/100)*data!AG13)+(('Input Asset Allocation'!$O$6/100)*data!AH13)+(('Input Asset Allocation'!$P$6/100)*data!AI13)+(('Input Asset Allocation'!$Q$6/100)*data!AJ13)+(('Input Asset Allocation'!$R$6/100)*data!AK13)+(('Input Asset Allocation'!$S$6/100)*data!AL13)+(('Input Asset Allocation'!$T$6/100)*data!AM13)+(('Input Asset Allocation'!$M$6/100)*data!AF13)+(('Input Asset Allocation'!$U$6/100)*data!AN13)</f>
        <v>0.91870091112852093</v>
      </c>
    </row>
    <row r="14" spans="1:52">
      <c r="A14" s="27">
        <v>1201</v>
      </c>
      <c r="B14">
        <v>11.75999641418457</v>
      </c>
      <c r="C14">
        <v>10.685467720031738</v>
      </c>
      <c r="D14">
        <v>17.200004577636719</v>
      </c>
      <c r="E14">
        <v>21.089994430541992</v>
      </c>
      <c r="F14">
        <v>6.9782376289367676</v>
      </c>
      <c r="G14">
        <v>6.455075740814209</v>
      </c>
      <c r="H14">
        <v>26.610004425048828</v>
      </c>
      <c r="I14">
        <v>2.1800041198730469</v>
      </c>
      <c r="J14">
        <v>2.0003318786621094E-2</v>
      </c>
      <c r="K14">
        <v>1.0799884796142578</v>
      </c>
      <c r="L14">
        <v>5.7700037956237793</v>
      </c>
      <c r="M14">
        <v>0.38299560546875</v>
      </c>
      <c r="N14">
        <v>-1.0001659393310547E-2</v>
      </c>
      <c r="O14">
        <v>-6.5400004386901855</v>
      </c>
      <c r="P14">
        <v>4.5800209045410156E-2</v>
      </c>
      <c r="Q14">
        <v>-2.3519992828369141</v>
      </c>
      <c r="R14">
        <v>5.9998035430908203E-2</v>
      </c>
      <c r="S14">
        <v>0.77565908432006836</v>
      </c>
      <c r="T14">
        <v>0.45000314712524414</v>
      </c>
      <c r="U14" s="27">
        <v>1201</v>
      </c>
      <c r="V14">
        <f t="shared" si="0"/>
        <v>1.1175999641418457</v>
      </c>
      <c r="W14">
        <f t="shared" si="0"/>
        <v>1.1068546772003174</v>
      </c>
      <c r="X14">
        <f t="shared" si="0"/>
        <v>1.1720000457763673</v>
      </c>
      <c r="Y14">
        <f t="shared" si="0"/>
        <v>1.21089994430542</v>
      </c>
      <c r="Z14">
        <f t="shared" si="0"/>
        <v>1.0697823762893677</v>
      </c>
      <c r="AA14">
        <f t="shared" si="0"/>
        <v>1.0645507574081421</v>
      </c>
      <c r="AB14">
        <f t="shared" si="0"/>
        <v>1.2661000442504884</v>
      </c>
      <c r="AC14">
        <f t="shared" si="0"/>
        <v>1.0218000411987305</v>
      </c>
      <c r="AD14">
        <f t="shared" si="0"/>
        <v>1.0002000331878662</v>
      </c>
      <c r="AE14">
        <f t="shared" si="0"/>
        <v>1.0107998847961426</v>
      </c>
      <c r="AF14">
        <f t="shared" si="0"/>
        <v>1.0577000379562378</v>
      </c>
      <c r="AG14">
        <f t="shared" si="0"/>
        <v>1.0038299560546875</v>
      </c>
      <c r="AH14">
        <f t="shared" si="0"/>
        <v>0.99989998340606689</v>
      </c>
      <c r="AI14">
        <f t="shared" si="0"/>
        <v>0.93459999561309814</v>
      </c>
      <c r="AJ14">
        <f t="shared" si="0"/>
        <v>1.0004580020904541</v>
      </c>
      <c r="AK14">
        <f t="shared" si="0"/>
        <v>0.97648000717163086</v>
      </c>
      <c r="AL14">
        <f t="shared" si="1"/>
        <v>1.0005999803543091</v>
      </c>
      <c r="AM14">
        <f t="shared" si="1"/>
        <v>1.0077565908432007</v>
      </c>
      <c r="AN14">
        <f t="shared" si="1"/>
        <v>1.0045000314712524</v>
      </c>
      <c r="AO14" s="29">
        <f>(('Input Asset Allocation'!$C$6/100)*data!V14)+(('Input Asset Allocation'!$D$6/100)*data!W14)+(('Input Asset Allocation'!$E$6/100)*data!X14)+(('Input Asset Allocation'!$F$6/100)*data!Y14)+(('Input Asset Allocation'!$G$6/100)*data!Z14)+(('Input Asset Allocation'!$H$6/100)*data!AA14)+(('Input Asset Allocation'!$I$6/100)*data!AB14)+(('Input Asset Allocation'!$J$6/100)*data!AC14)+(('Input Asset Allocation'!$K$6/100)*data!AD14)+(('Input Asset Allocation'!$L$6/100)*data!AE14)+(('Input Asset Allocation'!$N$6/100)*data!AG14)+(('Input Asset Allocation'!$O$6/100)*data!AH14)+(('Input Asset Allocation'!$P$6/100)*data!AI14)+(('Input Asset Allocation'!$Q$6/100)*data!AJ14)+(('Input Asset Allocation'!$R$6/100)*data!AK14)+(('Input Asset Allocation'!$S$6/100)*data!AL14)+(('Input Asset Allocation'!$T$6/100)*data!AM14)+(('Input Asset Allocation'!$M$6/100)*data!AF14)+(('Input Asset Allocation'!$U$6/100)*data!AN14)</f>
        <v>1.0736991660118105</v>
      </c>
    </row>
    <row r="15" spans="1:52">
      <c r="A15" s="27">
        <v>302</v>
      </c>
      <c r="B15">
        <v>0.97000598907470703</v>
      </c>
      <c r="C15">
        <v>0.27478933334350586</v>
      </c>
      <c r="D15">
        <v>4.2500019073486328</v>
      </c>
      <c r="E15">
        <v>3.9800047874450684</v>
      </c>
      <c r="F15">
        <v>0.568389892578125</v>
      </c>
      <c r="G15">
        <v>5.887293815612793</v>
      </c>
      <c r="H15">
        <v>11.409997940063477</v>
      </c>
      <c r="I15">
        <v>0.72000026702880859</v>
      </c>
      <c r="J15">
        <v>-0.66000223159790039</v>
      </c>
      <c r="K15">
        <v>1.410973072052002</v>
      </c>
      <c r="L15">
        <v>1.6800045967102051</v>
      </c>
      <c r="M15">
        <v>0.52200555801391602</v>
      </c>
      <c r="N15">
        <v>0.65000057220458984</v>
      </c>
      <c r="O15">
        <v>0.53999423980712891</v>
      </c>
      <c r="P15">
        <v>9.3114376068115234E-2</v>
      </c>
      <c r="Q15">
        <v>-0.84900259971618652</v>
      </c>
      <c r="R15">
        <v>0.32999515533447266</v>
      </c>
      <c r="S15">
        <v>6.6530704498291016E-2</v>
      </c>
      <c r="T15">
        <v>0.42999982833862305</v>
      </c>
      <c r="U15" s="27">
        <v>302</v>
      </c>
      <c r="V15">
        <f t="shared" si="0"/>
        <v>1.0097000598907471</v>
      </c>
      <c r="W15">
        <f t="shared" si="0"/>
        <v>1.0027478933334351</v>
      </c>
      <c r="X15">
        <f t="shared" si="0"/>
        <v>1.0425000190734863</v>
      </c>
      <c r="Y15">
        <f t="shared" si="0"/>
        <v>1.0398000478744507</v>
      </c>
      <c r="Z15">
        <f t="shared" si="0"/>
        <v>1.0056838989257813</v>
      </c>
      <c r="AA15">
        <f t="shared" si="0"/>
        <v>1.0588729381561279</v>
      </c>
      <c r="AB15">
        <f t="shared" si="0"/>
        <v>1.1140999794006348</v>
      </c>
      <c r="AC15">
        <f t="shared" si="0"/>
        <v>1.0072000026702881</v>
      </c>
      <c r="AD15">
        <f t="shared" si="0"/>
        <v>0.993399977684021</v>
      </c>
      <c r="AE15">
        <f t="shared" si="0"/>
        <v>1.01410973072052</v>
      </c>
      <c r="AF15">
        <f t="shared" si="0"/>
        <v>1.0168000459671021</v>
      </c>
      <c r="AG15">
        <f t="shared" si="0"/>
        <v>1.0052200555801392</v>
      </c>
      <c r="AH15">
        <f t="shared" si="0"/>
        <v>1.0065000057220459</v>
      </c>
      <c r="AI15">
        <f t="shared" si="0"/>
        <v>1.0053999423980713</v>
      </c>
      <c r="AJ15">
        <f t="shared" si="0"/>
        <v>1.0009311437606812</v>
      </c>
      <c r="AK15">
        <f t="shared" si="0"/>
        <v>0.99150997400283813</v>
      </c>
      <c r="AL15">
        <f t="shared" si="1"/>
        <v>1.0032999515533447</v>
      </c>
      <c r="AM15">
        <f t="shared" si="1"/>
        <v>1.0006653070449829</v>
      </c>
      <c r="AN15">
        <f t="shared" si="1"/>
        <v>1.0042999982833862</v>
      </c>
      <c r="AO15" s="29">
        <f>(('Input Asset Allocation'!$C$6/100)*data!V15)+(('Input Asset Allocation'!$D$6/100)*data!W15)+(('Input Asset Allocation'!$E$6/100)*data!X15)+(('Input Asset Allocation'!$F$6/100)*data!Y15)+(('Input Asset Allocation'!$G$6/100)*data!Z15)+(('Input Asset Allocation'!$H$6/100)*data!AA15)+(('Input Asset Allocation'!$I$6/100)*data!AB15)+(('Input Asset Allocation'!$J$6/100)*data!AC15)+(('Input Asset Allocation'!$K$6/100)*data!AD15)+(('Input Asset Allocation'!$L$6/100)*data!AE15)+(('Input Asset Allocation'!$N$6/100)*data!AG15)+(('Input Asset Allocation'!$O$6/100)*data!AH15)+(('Input Asset Allocation'!$P$6/100)*data!AI15)+(('Input Asset Allocation'!$Q$6/100)*data!AJ15)+(('Input Asset Allocation'!$R$6/100)*data!AK15)+(('Input Asset Allocation'!$S$6/100)*data!AL15)+(('Input Asset Allocation'!$T$6/100)*data!AM15)+(('Input Asset Allocation'!$M$6/100)*data!AF15)+(('Input Asset Allocation'!$U$6/100)*data!AN15)</f>
        <v>1.0156476271152495</v>
      </c>
    </row>
    <row r="16" spans="1:52">
      <c r="A16" s="27">
        <v>602</v>
      </c>
      <c r="B16">
        <v>-13.090002059936523</v>
      </c>
      <c r="C16">
        <v>-13.397132873535156</v>
      </c>
      <c r="D16">
        <v>-9.5399971008300781</v>
      </c>
      <c r="E16">
        <v>-8.3500022888183594</v>
      </c>
      <c r="F16">
        <v>-1.9346177577972412</v>
      </c>
      <c r="G16">
        <v>4.3094992637634277</v>
      </c>
      <c r="H16">
        <v>-8.3800020217895508</v>
      </c>
      <c r="I16">
        <v>0.61000585556030273</v>
      </c>
      <c r="J16">
        <v>-2.9500007629394531</v>
      </c>
      <c r="K16">
        <v>0.26880502700805664</v>
      </c>
      <c r="L16">
        <v>-6.379997730255127</v>
      </c>
      <c r="M16">
        <v>1.26800537109375</v>
      </c>
      <c r="N16">
        <v>1.6800045967102051</v>
      </c>
      <c r="O16">
        <v>0.12999773025512695</v>
      </c>
      <c r="P16">
        <v>3.6947488784790039</v>
      </c>
      <c r="Q16">
        <v>8.9630012512207031</v>
      </c>
      <c r="R16">
        <v>3.5799980163574219</v>
      </c>
      <c r="S16">
        <v>2.4620771408081055</v>
      </c>
      <c r="T16">
        <v>0.4199981689453125</v>
      </c>
      <c r="U16" s="27">
        <v>602</v>
      </c>
      <c r="V16">
        <f t="shared" si="0"/>
        <v>0.86909997940063477</v>
      </c>
      <c r="W16">
        <f t="shared" si="0"/>
        <v>0.86602867126464844</v>
      </c>
      <c r="X16">
        <f t="shared" si="0"/>
        <v>0.90460002899169922</v>
      </c>
      <c r="Y16">
        <f t="shared" si="0"/>
        <v>0.91649997711181641</v>
      </c>
      <c r="Z16">
        <f t="shared" si="0"/>
        <v>0.98065382242202759</v>
      </c>
      <c r="AA16">
        <f t="shared" si="0"/>
        <v>1.0430949926376343</v>
      </c>
      <c r="AB16">
        <f t="shared" si="0"/>
        <v>0.91619997978210455</v>
      </c>
      <c r="AC16">
        <f t="shared" si="0"/>
        <v>1.006100058555603</v>
      </c>
      <c r="AD16">
        <f t="shared" si="0"/>
        <v>0.97049999237060547</v>
      </c>
      <c r="AE16">
        <f t="shared" si="0"/>
        <v>1.0026880502700806</v>
      </c>
      <c r="AF16">
        <f t="shared" si="0"/>
        <v>0.93620002269744873</v>
      </c>
      <c r="AG16">
        <f t="shared" si="0"/>
        <v>1.0126800537109375</v>
      </c>
      <c r="AH16">
        <f t="shared" si="0"/>
        <v>1.0168000459671021</v>
      </c>
      <c r="AI16">
        <f t="shared" si="0"/>
        <v>1.0012999773025513</v>
      </c>
      <c r="AJ16">
        <f t="shared" si="0"/>
        <v>1.03694748878479</v>
      </c>
      <c r="AK16">
        <f t="shared" si="0"/>
        <v>1.0896300125122069</v>
      </c>
      <c r="AL16">
        <f t="shared" si="1"/>
        <v>1.0357999801635742</v>
      </c>
      <c r="AM16">
        <f t="shared" si="1"/>
        <v>1.0246207714080811</v>
      </c>
      <c r="AN16">
        <f t="shared" si="1"/>
        <v>1.0041999816894531</v>
      </c>
      <c r="AO16" s="29">
        <f>(('Input Asset Allocation'!$C$6/100)*data!V16)+(('Input Asset Allocation'!$D$6/100)*data!W16)+(('Input Asset Allocation'!$E$6/100)*data!X16)+(('Input Asset Allocation'!$F$6/100)*data!Y16)+(('Input Asset Allocation'!$G$6/100)*data!Z16)+(('Input Asset Allocation'!$H$6/100)*data!AA16)+(('Input Asset Allocation'!$I$6/100)*data!AB16)+(('Input Asset Allocation'!$J$6/100)*data!AC16)+(('Input Asset Allocation'!$K$6/100)*data!AD16)+(('Input Asset Allocation'!$L$6/100)*data!AE16)+(('Input Asset Allocation'!$N$6/100)*data!AG16)+(('Input Asset Allocation'!$O$6/100)*data!AH16)+(('Input Asset Allocation'!$P$6/100)*data!AI16)+(('Input Asset Allocation'!$Q$6/100)*data!AJ16)+(('Input Asset Allocation'!$R$6/100)*data!AK16)+(('Input Asset Allocation'!$S$6/100)*data!AL16)+(('Input Asset Allocation'!$T$6/100)*data!AM16)+(('Input Asset Allocation'!$M$6/100)*data!AF16)+(('Input Asset Allocation'!$U$6/100)*data!AN16)</f>
        <v>0.95423000080585485</v>
      </c>
    </row>
    <row r="17" spans="1:41">
      <c r="A17" s="27">
        <v>902</v>
      </c>
      <c r="B17">
        <v>-17.229997634887695</v>
      </c>
      <c r="C17">
        <v>-17.275894165039063</v>
      </c>
      <c r="D17">
        <v>-17.64000129699707</v>
      </c>
      <c r="E17">
        <v>-21.399997711181641</v>
      </c>
      <c r="F17">
        <v>-19.685453414916992</v>
      </c>
      <c r="G17">
        <v>-15.888375282287598</v>
      </c>
      <c r="H17">
        <v>-16.310001373291016</v>
      </c>
      <c r="I17">
        <v>-0.42999982833862305</v>
      </c>
      <c r="J17">
        <v>-5.0300002098083496</v>
      </c>
      <c r="K17">
        <v>-1.147913932800293</v>
      </c>
      <c r="L17">
        <v>-2.929997444152832</v>
      </c>
      <c r="M17">
        <v>1.6710042953491211</v>
      </c>
      <c r="N17">
        <v>0.839996337890625</v>
      </c>
      <c r="O17">
        <v>0.4999995231628418</v>
      </c>
      <c r="P17">
        <v>4.5825958251953125</v>
      </c>
      <c r="Q17">
        <v>3.6769986152648926</v>
      </c>
      <c r="R17">
        <v>3.7700057029724121</v>
      </c>
      <c r="S17">
        <v>2.4197101593017578</v>
      </c>
      <c r="T17">
        <v>0.39999485015869141</v>
      </c>
      <c r="U17" s="27">
        <v>902</v>
      </c>
      <c r="V17">
        <f t="shared" si="0"/>
        <v>0.82770002365112305</v>
      </c>
      <c r="W17">
        <f t="shared" si="0"/>
        <v>0.82724105834960937</v>
      </c>
      <c r="X17">
        <f t="shared" si="0"/>
        <v>0.82359998703002923</v>
      </c>
      <c r="Y17">
        <f t="shared" si="0"/>
        <v>0.7860000228881836</v>
      </c>
      <c r="Z17">
        <f t="shared" si="0"/>
        <v>0.80314546585083013</v>
      </c>
      <c r="AA17">
        <f t="shared" si="0"/>
        <v>0.84111624717712408</v>
      </c>
      <c r="AB17">
        <f t="shared" si="0"/>
        <v>0.83689998626708983</v>
      </c>
      <c r="AC17">
        <f t="shared" si="0"/>
        <v>0.99570000171661377</v>
      </c>
      <c r="AD17">
        <f t="shared" si="0"/>
        <v>0.9496999979019165</v>
      </c>
      <c r="AE17">
        <f t="shared" si="0"/>
        <v>0.98852086067199707</v>
      </c>
      <c r="AF17">
        <f t="shared" si="0"/>
        <v>0.97070002555847168</v>
      </c>
      <c r="AG17">
        <f t="shared" si="0"/>
        <v>1.0167100429534912</v>
      </c>
      <c r="AH17">
        <f t="shared" si="0"/>
        <v>1.0083999633789063</v>
      </c>
      <c r="AI17">
        <f t="shared" si="0"/>
        <v>1.0049999952316284</v>
      </c>
      <c r="AJ17">
        <f t="shared" si="0"/>
        <v>1.0458259582519531</v>
      </c>
      <c r="AK17">
        <f t="shared" si="0"/>
        <v>1.0367699861526489</v>
      </c>
      <c r="AL17">
        <f t="shared" si="1"/>
        <v>1.0377000570297241</v>
      </c>
      <c r="AM17">
        <f t="shared" si="1"/>
        <v>1.0241971015930176</v>
      </c>
      <c r="AN17">
        <f t="shared" si="1"/>
        <v>1.0039999485015869</v>
      </c>
      <c r="AO17" s="29">
        <f>(('Input Asset Allocation'!$C$6/100)*data!V17)+(('Input Asset Allocation'!$D$6/100)*data!W17)+(('Input Asset Allocation'!$E$6/100)*data!X17)+(('Input Asset Allocation'!$F$6/100)*data!Y17)+(('Input Asset Allocation'!$G$6/100)*data!Z17)+(('Input Asset Allocation'!$H$6/100)*data!AA17)+(('Input Asset Allocation'!$I$6/100)*data!AB17)+(('Input Asset Allocation'!$J$6/100)*data!AC17)+(('Input Asset Allocation'!$K$6/100)*data!AD17)+(('Input Asset Allocation'!$L$6/100)*data!AE17)+(('Input Asset Allocation'!$N$6/100)*data!AG17)+(('Input Asset Allocation'!$O$6/100)*data!AH17)+(('Input Asset Allocation'!$P$6/100)*data!AI17)+(('Input Asset Allocation'!$Q$6/100)*data!AJ17)+(('Input Asset Allocation'!$R$6/100)*data!AK17)+(('Input Asset Allocation'!$S$6/100)*data!AL17)+(('Input Asset Allocation'!$T$6/100)*data!AM17)+(('Input Asset Allocation'!$M$6/100)*data!AF17)+(('Input Asset Allocation'!$U$6/100)*data!AN17)</f>
        <v>0.91111571455001839</v>
      </c>
    </row>
    <row r="18" spans="1:41">
      <c r="A18" s="27">
        <v>1202</v>
      </c>
      <c r="B18">
        <v>8.0199956893920898</v>
      </c>
      <c r="C18">
        <v>8.4377174377441406</v>
      </c>
      <c r="D18">
        <v>7.910001277923584</v>
      </c>
      <c r="E18">
        <v>6.1599969863891602</v>
      </c>
      <c r="F18">
        <v>6.481468677520752</v>
      </c>
      <c r="G18">
        <v>-0.22722482681274414</v>
      </c>
      <c r="H18">
        <v>10.039997100830078</v>
      </c>
      <c r="I18">
        <v>2.1299958229064941</v>
      </c>
      <c r="J18">
        <v>-0.1399993896484375</v>
      </c>
      <c r="K18">
        <v>1.4058947563171387</v>
      </c>
      <c r="L18">
        <v>6.7399978637695313</v>
      </c>
      <c r="M18">
        <v>1.9719958305358887</v>
      </c>
      <c r="N18">
        <v>3.5500049591064453</v>
      </c>
      <c r="O18">
        <v>0.6999969482421875</v>
      </c>
      <c r="P18">
        <v>1.5731573104858398</v>
      </c>
      <c r="Q18">
        <v>4.0289998054504395</v>
      </c>
      <c r="R18">
        <v>1.530003547668457</v>
      </c>
      <c r="S18">
        <v>1.2083172798156738</v>
      </c>
      <c r="T18">
        <v>0.32000541687011719</v>
      </c>
      <c r="U18" s="27">
        <v>1202</v>
      </c>
      <c r="V18">
        <f t="shared" si="0"/>
        <v>1.0801999568939209</v>
      </c>
      <c r="W18">
        <f t="shared" si="0"/>
        <v>1.0843771743774413</v>
      </c>
      <c r="X18">
        <f t="shared" si="0"/>
        <v>1.0791000127792358</v>
      </c>
      <c r="Y18">
        <f t="shared" si="0"/>
        <v>1.0615999698638916</v>
      </c>
      <c r="Z18">
        <f t="shared" si="0"/>
        <v>1.0648146867752075</v>
      </c>
      <c r="AA18">
        <f t="shared" si="0"/>
        <v>0.99772775173187256</v>
      </c>
      <c r="AB18">
        <f t="shared" si="0"/>
        <v>1.1003999710083008</v>
      </c>
      <c r="AC18">
        <f t="shared" si="0"/>
        <v>1.0212999582290649</v>
      </c>
      <c r="AD18">
        <f t="shared" si="0"/>
        <v>0.99860000610351563</v>
      </c>
      <c r="AE18">
        <f t="shared" si="0"/>
        <v>1.0140589475631714</v>
      </c>
      <c r="AF18">
        <f t="shared" si="0"/>
        <v>1.0673999786376953</v>
      </c>
      <c r="AG18">
        <f t="shared" si="0"/>
        <v>1.0197199583053589</v>
      </c>
      <c r="AH18">
        <f t="shared" si="0"/>
        <v>1.0355000495910645</v>
      </c>
      <c r="AI18">
        <f t="shared" si="0"/>
        <v>1.0069999694824219</v>
      </c>
      <c r="AJ18">
        <f t="shared" si="0"/>
        <v>1.0157315731048584</v>
      </c>
      <c r="AK18">
        <f t="shared" ref="AK18:AN49" si="8">(Q18/100)+1</f>
        <v>1.0402899980545044</v>
      </c>
      <c r="AL18">
        <f t="shared" si="1"/>
        <v>1.0153000354766846</v>
      </c>
      <c r="AM18">
        <f t="shared" si="1"/>
        <v>1.0120831727981567</v>
      </c>
      <c r="AN18">
        <f t="shared" si="1"/>
        <v>1.0032000541687012</v>
      </c>
      <c r="AO18" s="29">
        <f>(('Input Asset Allocation'!$C$6/100)*data!V18)+(('Input Asset Allocation'!$D$6/100)*data!W18)+(('Input Asset Allocation'!$E$6/100)*data!X18)+(('Input Asset Allocation'!$F$6/100)*data!Y18)+(('Input Asset Allocation'!$G$6/100)*data!Z18)+(('Input Asset Allocation'!$H$6/100)*data!AA18)+(('Input Asset Allocation'!$I$6/100)*data!AB18)+(('Input Asset Allocation'!$J$6/100)*data!AC18)+(('Input Asset Allocation'!$K$6/100)*data!AD18)+(('Input Asset Allocation'!$L$6/100)*data!AE18)+(('Input Asset Allocation'!$N$6/100)*data!AG18)+(('Input Asset Allocation'!$O$6/100)*data!AH18)+(('Input Asset Allocation'!$P$6/100)*data!AI18)+(('Input Asset Allocation'!$Q$6/100)*data!AJ18)+(('Input Asset Allocation'!$R$6/100)*data!AK18)+(('Input Asset Allocation'!$S$6/100)*data!AL18)+(('Input Asset Allocation'!$T$6/100)*data!AM18)+(('Input Asset Allocation'!$M$6/100)*data!AF18)+(('Input Asset Allocation'!$U$6/100)*data!AN18)</f>
        <v>1.0473505924224853</v>
      </c>
    </row>
    <row r="19" spans="1:41">
      <c r="A19" s="27">
        <v>303</v>
      </c>
      <c r="B19">
        <v>-3.049999475479126</v>
      </c>
      <c r="C19">
        <v>-3.1493306159973145</v>
      </c>
      <c r="D19">
        <v>-2.3599982261657715</v>
      </c>
      <c r="E19">
        <v>-4.4899997711181641</v>
      </c>
      <c r="F19">
        <v>-8.1275758743286133</v>
      </c>
      <c r="G19">
        <v>-2.7435004711151123</v>
      </c>
      <c r="H19">
        <v>-5.8799982070922852</v>
      </c>
      <c r="I19">
        <v>2.2300004959106445</v>
      </c>
      <c r="J19">
        <v>-0.3600001335144043</v>
      </c>
      <c r="K19">
        <v>2.0618677139282227</v>
      </c>
      <c r="L19">
        <v>7.6099991798400879</v>
      </c>
      <c r="M19">
        <v>1.8399953842163086</v>
      </c>
      <c r="N19">
        <v>1.2099981307983398</v>
      </c>
      <c r="O19">
        <v>0.61000585556030273</v>
      </c>
      <c r="P19">
        <v>1.3920426368713379</v>
      </c>
      <c r="Q19">
        <v>2.6880025863647461</v>
      </c>
      <c r="R19">
        <v>1.269996166229248</v>
      </c>
      <c r="S19">
        <v>0.89011192321777344</v>
      </c>
      <c r="T19">
        <v>0.29000043869018555</v>
      </c>
      <c r="U19" s="27">
        <v>303</v>
      </c>
      <c r="V19">
        <f t="shared" ref="V19:AJ35" si="9">(B19/100)+1</f>
        <v>0.96950000524520874</v>
      </c>
      <c r="W19">
        <f t="shared" si="9"/>
        <v>0.96850669384002686</v>
      </c>
      <c r="X19">
        <f t="shared" si="9"/>
        <v>0.97640001773834229</v>
      </c>
      <c r="Y19">
        <f t="shared" si="9"/>
        <v>0.95510000228881831</v>
      </c>
      <c r="Z19">
        <f t="shared" si="9"/>
        <v>0.91872424125671381</v>
      </c>
      <c r="AA19">
        <f t="shared" si="9"/>
        <v>0.97256499528884888</v>
      </c>
      <c r="AB19">
        <f t="shared" si="9"/>
        <v>0.94120001792907715</v>
      </c>
      <c r="AC19">
        <f t="shared" si="9"/>
        <v>1.0223000049591064</v>
      </c>
      <c r="AD19">
        <f t="shared" si="9"/>
        <v>0.99639999866485596</v>
      </c>
      <c r="AE19">
        <f t="shared" si="9"/>
        <v>1.0206186771392822</v>
      </c>
      <c r="AF19">
        <f t="shared" si="9"/>
        <v>1.0760999917984009</v>
      </c>
      <c r="AG19">
        <f t="shared" si="9"/>
        <v>1.0183999538421631</v>
      </c>
      <c r="AH19">
        <f t="shared" si="9"/>
        <v>1.0120999813079834</v>
      </c>
      <c r="AI19">
        <f t="shared" si="9"/>
        <v>1.006100058555603</v>
      </c>
      <c r="AJ19">
        <f t="shared" si="9"/>
        <v>1.0139204263687134</v>
      </c>
      <c r="AK19">
        <f t="shared" si="8"/>
        <v>1.0268800258636475</v>
      </c>
      <c r="AL19">
        <f t="shared" si="8"/>
        <v>1.0126999616622925</v>
      </c>
      <c r="AM19">
        <f t="shared" si="8"/>
        <v>1.0089011192321777</v>
      </c>
      <c r="AN19">
        <f t="shared" si="8"/>
        <v>1.0029000043869019</v>
      </c>
      <c r="AO19" s="29">
        <f>(('Input Asset Allocation'!$C$6/100)*data!V19)+(('Input Asset Allocation'!$D$6/100)*data!W19)+(('Input Asset Allocation'!$E$6/100)*data!X19)+(('Input Asset Allocation'!$F$6/100)*data!Y19)+(('Input Asset Allocation'!$G$6/100)*data!Z19)+(('Input Asset Allocation'!$H$6/100)*data!AA19)+(('Input Asset Allocation'!$I$6/100)*data!AB19)+(('Input Asset Allocation'!$J$6/100)*data!AC19)+(('Input Asset Allocation'!$K$6/100)*data!AD19)+(('Input Asset Allocation'!$L$6/100)*data!AE19)+(('Input Asset Allocation'!$N$6/100)*data!AG19)+(('Input Asset Allocation'!$O$6/100)*data!AH19)+(('Input Asset Allocation'!$P$6/100)*data!AI19)+(('Input Asset Allocation'!$Q$6/100)*data!AJ19)+(('Input Asset Allocation'!$R$6/100)*data!AK19)+(('Input Asset Allocation'!$S$6/100)*data!AL19)+(('Input Asset Allocation'!$T$6/100)*data!AM19)+(('Input Asset Allocation'!$M$6/100)*data!AF19)+(('Input Asset Allocation'!$U$6/100)*data!AN19)</f>
        <v>0.98868843507766724</v>
      </c>
    </row>
    <row r="20" spans="1:41">
      <c r="A20" s="27">
        <v>603</v>
      </c>
      <c r="B20">
        <v>16.240001678466797</v>
      </c>
      <c r="C20">
        <v>15.393888473510742</v>
      </c>
      <c r="D20">
        <v>18.260002136230469</v>
      </c>
      <c r="E20">
        <v>23.420000076293945</v>
      </c>
      <c r="F20">
        <v>19.56580924987793</v>
      </c>
      <c r="G20">
        <v>25.349594116210938</v>
      </c>
      <c r="H20">
        <v>23.379993438720703</v>
      </c>
      <c r="I20">
        <v>5.5899977684020996</v>
      </c>
      <c r="J20">
        <v>7.1799993515014648</v>
      </c>
      <c r="K20">
        <v>3.5306930541992188</v>
      </c>
      <c r="L20">
        <v>10.099994659423828</v>
      </c>
      <c r="M20">
        <v>2.4600028991699219</v>
      </c>
      <c r="N20">
        <v>1.7400026321411133</v>
      </c>
      <c r="O20">
        <v>1.6700029373168945</v>
      </c>
      <c r="P20">
        <v>2.5010108947753906</v>
      </c>
      <c r="Q20">
        <v>3.7449955940246582</v>
      </c>
      <c r="R20">
        <v>1.8900036811828613</v>
      </c>
      <c r="S20">
        <v>1.1772871017456055</v>
      </c>
      <c r="T20">
        <v>0.25000572204589844</v>
      </c>
      <c r="U20" s="27">
        <v>603</v>
      </c>
      <c r="V20">
        <f t="shared" si="9"/>
        <v>1.162400016784668</v>
      </c>
      <c r="W20">
        <f t="shared" si="9"/>
        <v>1.1539388847351075</v>
      </c>
      <c r="X20">
        <f t="shared" si="9"/>
        <v>1.1826000213623047</v>
      </c>
      <c r="Y20">
        <f t="shared" si="9"/>
        <v>1.2342000007629395</v>
      </c>
      <c r="Z20">
        <f t="shared" si="9"/>
        <v>1.1956580924987792</v>
      </c>
      <c r="AA20">
        <f t="shared" si="9"/>
        <v>1.2534959411621094</v>
      </c>
      <c r="AB20">
        <f t="shared" si="9"/>
        <v>1.233799934387207</v>
      </c>
      <c r="AC20">
        <f t="shared" si="9"/>
        <v>1.055899977684021</v>
      </c>
      <c r="AD20">
        <f t="shared" si="9"/>
        <v>1.0717999935150146</v>
      </c>
      <c r="AE20">
        <f t="shared" si="9"/>
        <v>1.0353069305419922</v>
      </c>
      <c r="AF20">
        <f t="shared" si="9"/>
        <v>1.1009999465942384</v>
      </c>
      <c r="AG20">
        <f t="shared" si="9"/>
        <v>1.0246000289916992</v>
      </c>
      <c r="AH20">
        <f t="shared" si="9"/>
        <v>1.0174000263214111</v>
      </c>
      <c r="AI20">
        <f t="shared" si="9"/>
        <v>1.0167000293731689</v>
      </c>
      <c r="AJ20">
        <f t="shared" si="9"/>
        <v>1.0250101089477539</v>
      </c>
      <c r="AK20">
        <f t="shared" si="8"/>
        <v>1.0374499559402466</v>
      </c>
      <c r="AL20">
        <f t="shared" si="8"/>
        <v>1.0189000368118286</v>
      </c>
      <c r="AM20">
        <f t="shared" si="8"/>
        <v>1.0117728710174561</v>
      </c>
      <c r="AN20">
        <f t="shared" si="8"/>
        <v>1.002500057220459</v>
      </c>
      <c r="AO20" s="29">
        <f>(('Input Asset Allocation'!$C$6/100)*data!V20)+(('Input Asset Allocation'!$D$6/100)*data!W20)+(('Input Asset Allocation'!$E$6/100)*data!X20)+(('Input Asset Allocation'!$F$6/100)*data!Y20)+(('Input Asset Allocation'!$G$6/100)*data!Z20)+(('Input Asset Allocation'!$H$6/100)*data!AA20)+(('Input Asset Allocation'!$I$6/100)*data!AB20)+(('Input Asset Allocation'!$J$6/100)*data!AC20)+(('Input Asset Allocation'!$K$6/100)*data!AD20)+(('Input Asset Allocation'!$L$6/100)*data!AE20)+(('Input Asset Allocation'!$N$6/100)*data!AG20)+(('Input Asset Allocation'!$O$6/100)*data!AH20)+(('Input Asset Allocation'!$P$6/100)*data!AI20)+(('Input Asset Allocation'!$Q$6/100)*data!AJ20)+(('Input Asset Allocation'!$R$6/100)*data!AK20)+(('Input Asset Allocation'!$S$6/100)*data!AL20)+(('Input Asset Allocation'!$T$6/100)*data!AM20)+(('Input Asset Allocation'!$M$6/100)*data!AF20)+(('Input Asset Allocation'!$U$6/100)*data!AN20)</f>
        <v>1.1160195002555848</v>
      </c>
    </row>
    <row r="21" spans="1:41">
      <c r="A21" s="27">
        <v>903</v>
      </c>
      <c r="B21">
        <v>3.4299969673156738</v>
      </c>
      <c r="C21">
        <v>2.6455879211425781</v>
      </c>
      <c r="D21">
        <v>6.4399957656860352</v>
      </c>
      <c r="E21">
        <v>9.0800046920776367</v>
      </c>
      <c r="F21">
        <v>8.1831340789794922</v>
      </c>
      <c r="G21">
        <v>16.600906372070313</v>
      </c>
      <c r="H21">
        <v>14.219999313354492</v>
      </c>
      <c r="I21">
        <v>2.369999885559082</v>
      </c>
      <c r="J21">
        <v>5.5500030517578125</v>
      </c>
      <c r="K21">
        <v>1.8601059913635254</v>
      </c>
      <c r="L21">
        <v>2.7699947357177734</v>
      </c>
      <c r="M21">
        <v>2.2639989852905273</v>
      </c>
      <c r="N21">
        <v>0.95000267028808594</v>
      </c>
      <c r="O21">
        <v>1.4500021934509277</v>
      </c>
      <c r="P21">
        <v>-0.1453399658203125</v>
      </c>
      <c r="Q21">
        <v>1.5190005302429199</v>
      </c>
      <c r="R21">
        <v>0.17999410629272461</v>
      </c>
      <c r="S21">
        <v>0.485992431640625</v>
      </c>
      <c r="T21">
        <v>0.24000406265258789</v>
      </c>
      <c r="U21" s="27">
        <v>903</v>
      </c>
      <c r="V21">
        <f t="shared" si="9"/>
        <v>1.0342999696731567</v>
      </c>
      <c r="W21">
        <f t="shared" si="9"/>
        <v>1.0264558792114258</v>
      </c>
      <c r="X21">
        <f t="shared" si="9"/>
        <v>1.0643999576568604</v>
      </c>
      <c r="Y21">
        <f t="shared" si="9"/>
        <v>1.0908000469207764</v>
      </c>
      <c r="Z21">
        <f t="shared" si="9"/>
        <v>1.0818313407897948</v>
      </c>
      <c r="AA21">
        <f t="shared" si="9"/>
        <v>1.1660090637207032</v>
      </c>
      <c r="AB21">
        <f t="shared" si="9"/>
        <v>1.1421999931335449</v>
      </c>
      <c r="AC21">
        <f t="shared" si="9"/>
        <v>1.0236999988555908</v>
      </c>
      <c r="AD21">
        <f t="shared" si="9"/>
        <v>1.0555000305175781</v>
      </c>
      <c r="AE21">
        <f t="shared" si="9"/>
        <v>1.0186010599136353</v>
      </c>
      <c r="AF21">
        <f t="shared" si="9"/>
        <v>1.0276999473571777</v>
      </c>
      <c r="AG21">
        <f t="shared" si="9"/>
        <v>1.0226399898529053</v>
      </c>
      <c r="AH21">
        <f t="shared" si="9"/>
        <v>1.0095000267028809</v>
      </c>
      <c r="AI21">
        <f t="shared" si="9"/>
        <v>1.0145000219345093</v>
      </c>
      <c r="AJ21">
        <f t="shared" si="9"/>
        <v>0.99854660034179688</v>
      </c>
      <c r="AK21">
        <f t="shared" si="8"/>
        <v>1.0151900053024292</v>
      </c>
      <c r="AL21">
        <f t="shared" si="8"/>
        <v>1.0017999410629272</v>
      </c>
      <c r="AM21">
        <f t="shared" si="8"/>
        <v>1.0048599243164063</v>
      </c>
      <c r="AN21">
        <f t="shared" si="8"/>
        <v>1.0024000406265259</v>
      </c>
      <c r="AO21" s="29">
        <f>(('Input Asset Allocation'!$C$6/100)*data!V21)+(('Input Asset Allocation'!$D$6/100)*data!W21)+(('Input Asset Allocation'!$E$6/100)*data!X21)+(('Input Asset Allocation'!$F$6/100)*data!Y21)+(('Input Asset Allocation'!$G$6/100)*data!Z21)+(('Input Asset Allocation'!$H$6/100)*data!AA21)+(('Input Asset Allocation'!$I$6/100)*data!AB21)+(('Input Asset Allocation'!$J$6/100)*data!AC21)+(('Input Asset Allocation'!$K$6/100)*data!AD21)+(('Input Asset Allocation'!$L$6/100)*data!AE21)+(('Input Asset Allocation'!$N$6/100)*data!AG21)+(('Input Asset Allocation'!$O$6/100)*data!AH21)+(('Input Asset Allocation'!$P$6/100)*data!AI21)+(('Input Asset Allocation'!$Q$6/100)*data!AJ21)+(('Input Asset Allocation'!$R$6/100)*data!AK21)+(('Input Asset Allocation'!$S$6/100)*data!AL21)+(('Input Asset Allocation'!$T$6/100)*data!AM21)+(('Input Asset Allocation'!$M$6/100)*data!AF21)+(('Input Asset Allocation'!$U$6/100)*data!AN21)</f>
        <v>1.0392215063333512</v>
      </c>
    </row>
    <row r="22" spans="1:41">
      <c r="A22" s="27">
        <v>1203</v>
      </c>
      <c r="B22">
        <v>12.430000305175781</v>
      </c>
      <c r="C22">
        <v>12.176203727722168</v>
      </c>
      <c r="D22">
        <v>13.970005035400391</v>
      </c>
      <c r="E22">
        <v>14.530002593994141</v>
      </c>
      <c r="F22">
        <v>17.107177734375</v>
      </c>
      <c r="G22">
        <v>14.13123607635498</v>
      </c>
      <c r="H22">
        <v>17.809999465942383</v>
      </c>
      <c r="I22">
        <v>4.4800043106079102</v>
      </c>
      <c r="J22">
        <v>9.6099967956542969</v>
      </c>
      <c r="K22">
        <v>2.1956086158752441</v>
      </c>
      <c r="L22">
        <v>5.9100031852722168</v>
      </c>
      <c r="M22">
        <v>2.4070024490356445</v>
      </c>
      <c r="N22">
        <v>5.5099964141845703</v>
      </c>
      <c r="O22">
        <v>3.750002384185791</v>
      </c>
      <c r="P22">
        <v>0.31569004058837891</v>
      </c>
      <c r="Q22">
        <v>4.0310025215148926</v>
      </c>
      <c r="R22">
        <v>0.4199981689453125</v>
      </c>
      <c r="S22">
        <v>0.23545026779174805</v>
      </c>
      <c r="T22">
        <v>0.23000240325927734</v>
      </c>
      <c r="U22" s="27">
        <v>1203</v>
      </c>
      <c r="V22">
        <f t="shared" si="9"/>
        <v>1.1243000030517578</v>
      </c>
      <c r="W22">
        <f t="shared" si="9"/>
        <v>1.1217620372772217</v>
      </c>
      <c r="X22">
        <f t="shared" si="9"/>
        <v>1.139700050354004</v>
      </c>
      <c r="Y22">
        <f t="shared" si="9"/>
        <v>1.1453000259399415</v>
      </c>
      <c r="Z22">
        <f t="shared" si="9"/>
        <v>1.17107177734375</v>
      </c>
      <c r="AA22">
        <f t="shared" si="9"/>
        <v>1.1413123607635498</v>
      </c>
      <c r="AB22">
        <f t="shared" si="9"/>
        <v>1.1780999946594237</v>
      </c>
      <c r="AC22">
        <f t="shared" si="9"/>
        <v>1.0448000431060791</v>
      </c>
      <c r="AD22">
        <f t="shared" si="9"/>
        <v>1.0960999679565431</v>
      </c>
      <c r="AE22">
        <f t="shared" si="9"/>
        <v>1.0219560861587524</v>
      </c>
      <c r="AF22">
        <f t="shared" si="9"/>
        <v>1.0591000318527222</v>
      </c>
      <c r="AG22">
        <f t="shared" si="9"/>
        <v>1.0240700244903564</v>
      </c>
      <c r="AH22">
        <f t="shared" si="9"/>
        <v>1.0550999641418457</v>
      </c>
      <c r="AI22">
        <f t="shared" si="9"/>
        <v>1.0375000238418579</v>
      </c>
      <c r="AJ22">
        <f t="shared" si="9"/>
        <v>1.0031569004058838</v>
      </c>
      <c r="AK22">
        <f t="shared" si="8"/>
        <v>1.0403100252151489</v>
      </c>
      <c r="AL22">
        <f t="shared" si="8"/>
        <v>1.0041999816894531</v>
      </c>
      <c r="AM22">
        <f t="shared" si="8"/>
        <v>1.0023545026779175</v>
      </c>
      <c r="AN22">
        <f t="shared" si="8"/>
        <v>1.0023000240325928</v>
      </c>
      <c r="AO22" s="29">
        <f>(('Input Asset Allocation'!$C$6/100)*data!V22)+(('Input Asset Allocation'!$D$6/100)*data!W22)+(('Input Asset Allocation'!$E$6/100)*data!X22)+(('Input Asset Allocation'!$F$6/100)*data!Y22)+(('Input Asset Allocation'!$G$6/100)*data!Z22)+(('Input Asset Allocation'!$H$6/100)*data!AA22)+(('Input Asset Allocation'!$I$6/100)*data!AB22)+(('Input Asset Allocation'!$J$6/100)*data!AC22)+(('Input Asset Allocation'!$K$6/100)*data!AD22)+(('Input Asset Allocation'!$L$6/100)*data!AE22)+(('Input Asset Allocation'!$N$6/100)*data!AG22)+(('Input Asset Allocation'!$O$6/100)*data!AH22)+(('Input Asset Allocation'!$P$6/100)*data!AI22)+(('Input Asset Allocation'!$Q$6/100)*data!AJ22)+(('Input Asset Allocation'!$R$6/100)*data!AK22)+(('Input Asset Allocation'!$S$6/100)*data!AL22)+(('Input Asset Allocation'!$T$6/100)*data!AM22)+(('Input Asset Allocation'!$M$6/100)*data!AF22)+(('Input Asset Allocation'!$U$6/100)*data!AN22)</f>
        <v>1.080861039185524</v>
      </c>
    </row>
    <row r="23" spans="1:41">
      <c r="A23" s="27">
        <v>304</v>
      </c>
      <c r="B23">
        <v>2.2400021553039551</v>
      </c>
      <c r="C23">
        <v>1.6934633255004883</v>
      </c>
      <c r="D23">
        <v>5.1399946212768555</v>
      </c>
      <c r="E23">
        <v>6.2600016593933105</v>
      </c>
      <c r="F23">
        <v>4.4037699699401855</v>
      </c>
      <c r="G23">
        <v>12.652980804443359</v>
      </c>
      <c r="H23">
        <v>9.7200031280517578</v>
      </c>
      <c r="I23">
        <v>3.4199953079223633</v>
      </c>
      <c r="J23">
        <v>3.0699968338012695</v>
      </c>
      <c r="K23">
        <v>1.5368938446044922</v>
      </c>
      <c r="L23">
        <v>2.3499965667724609</v>
      </c>
      <c r="M23">
        <v>2.3300051689147949</v>
      </c>
      <c r="N23">
        <v>1.6899943351745605</v>
      </c>
      <c r="O23">
        <v>2.0400047302246094</v>
      </c>
      <c r="P23">
        <v>2.6589155197143555</v>
      </c>
      <c r="Q23">
        <v>2.006995677947998</v>
      </c>
      <c r="R23">
        <v>2.2699952125549316</v>
      </c>
      <c r="S23">
        <v>1.1914849281311035</v>
      </c>
      <c r="T23">
        <v>0.23000240325927734</v>
      </c>
      <c r="U23" s="27">
        <v>304</v>
      </c>
      <c r="V23">
        <f t="shared" si="9"/>
        <v>1.0224000215530396</v>
      </c>
      <c r="W23">
        <f t="shared" si="9"/>
        <v>1.0169346332550049</v>
      </c>
      <c r="X23">
        <f t="shared" si="9"/>
        <v>1.0513999462127686</v>
      </c>
      <c r="Y23">
        <f t="shared" si="9"/>
        <v>1.0626000165939331</v>
      </c>
      <c r="Z23">
        <f t="shared" si="9"/>
        <v>1.0440376996994019</v>
      </c>
      <c r="AA23">
        <f t="shared" si="9"/>
        <v>1.1265298080444337</v>
      </c>
      <c r="AB23">
        <f t="shared" si="9"/>
        <v>1.0972000312805177</v>
      </c>
      <c r="AC23">
        <f t="shared" si="9"/>
        <v>1.0341999530792236</v>
      </c>
      <c r="AD23">
        <f t="shared" si="9"/>
        <v>1.0306999683380127</v>
      </c>
      <c r="AE23">
        <f t="shared" si="9"/>
        <v>1.0153689384460449</v>
      </c>
      <c r="AF23">
        <f t="shared" si="9"/>
        <v>1.0234999656677246</v>
      </c>
      <c r="AG23">
        <f t="shared" si="9"/>
        <v>1.0233000516891479</v>
      </c>
      <c r="AH23">
        <f t="shared" si="9"/>
        <v>1.0168999433517456</v>
      </c>
      <c r="AI23">
        <f t="shared" si="9"/>
        <v>1.0204000473022461</v>
      </c>
      <c r="AJ23">
        <f t="shared" si="9"/>
        <v>1.0265891551971436</v>
      </c>
      <c r="AK23">
        <f t="shared" si="8"/>
        <v>1.02006995677948</v>
      </c>
      <c r="AL23">
        <f t="shared" si="8"/>
        <v>1.0226999521255493</v>
      </c>
      <c r="AM23">
        <f t="shared" si="8"/>
        <v>1.011914849281311</v>
      </c>
      <c r="AN23">
        <f t="shared" si="8"/>
        <v>1.0023000240325928</v>
      </c>
      <c r="AO23" s="29">
        <f>(('Input Asset Allocation'!$C$6/100)*data!V23)+(('Input Asset Allocation'!$D$6/100)*data!W23)+(('Input Asset Allocation'!$E$6/100)*data!X23)+(('Input Asset Allocation'!$F$6/100)*data!Y23)+(('Input Asset Allocation'!$G$6/100)*data!Z23)+(('Input Asset Allocation'!$H$6/100)*data!AA23)+(('Input Asset Allocation'!$I$6/100)*data!AB23)+(('Input Asset Allocation'!$J$6/100)*data!AC23)+(('Input Asset Allocation'!$K$6/100)*data!AD23)+(('Input Asset Allocation'!$L$6/100)*data!AE23)+(('Input Asset Allocation'!$N$6/100)*data!AG23)+(('Input Asset Allocation'!$O$6/100)*data!AH23)+(('Input Asset Allocation'!$P$6/100)*data!AI23)+(('Input Asset Allocation'!$Q$6/100)*data!AJ23)+(('Input Asset Allocation'!$R$6/100)*data!AK23)+(('Input Asset Allocation'!$S$6/100)*data!AL23)+(('Input Asset Allocation'!$T$6/100)*data!AM23)+(('Input Asset Allocation'!$M$6/100)*data!AF23)+(('Input Asset Allocation'!$U$6/100)*data!AN23)</f>
        <v>1.0355432201623918</v>
      </c>
    </row>
    <row r="24" spans="1:41">
      <c r="A24" s="27">
        <v>604</v>
      </c>
      <c r="B24">
        <v>1.3299942016601563</v>
      </c>
      <c r="C24">
        <v>1.72119140625</v>
      </c>
      <c r="D24">
        <v>1.4500021934509277</v>
      </c>
      <c r="E24">
        <v>0.46999454498291016</v>
      </c>
      <c r="F24">
        <v>0.43944120407104492</v>
      </c>
      <c r="G24">
        <v>0.65119266510009766</v>
      </c>
      <c r="H24">
        <v>-9.5799980163574219</v>
      </c>
      <c r="I24">
        <v>-0.4700005054473877</v>
      </c>
      <c r="J24">
        <v>3.4600019454956055</v>
      </c>
      <c r="K24">
        <v>1.2242436408996582</v>
      </c>
      <c r="L24">
        <v>-0.95999836921691895</v>
      </c>
      <c r="M24">
        <v>3.2780051231384277</v>
      </c>
      <c r="N24">
        <v>2.6100039482116699</v>
      </c>
      <c r="O24">
        <v>0.85999965667724609</v>
      </c>
      <c r="P24">
        <v>-2.4444699287414551</v>
      </c>
      <c r="Q24">
        <v>-2.8999984264373779</v>
      </c>
      <c r="R24">
        <v>-1.9699990749359131</v>
      </c>
      <c r="S24">
        <v>-1.1339187622070313</v>
      </c>
      <c r="T24">
        <v>0.279998779296875</v>
      </c>
      <c r="U24" s="27">
        <v>604</v>
      </c>
      <c r="V24">
        <f t="shared" si="9"/>
        <v>1.0132999420166016</v>
      </c>
      <c r="W24">
        <f t="shared" si="9"/>
        <v>1.0172119140625</v>
      </c>
      <c r="X24">
        <f t="shared" si="9"/>
        <v>1.0145000219345093</v>
      </c>
      <c r="Y24">
        <f t="shared" si="9"/>
        <v>1.0046999454498291</v>
      </c>
      <c r="Z24">
        <f t="shared" si="9"/>
        <v>1.0043944120407104</v>
      </c>
      <c r="AA24">
        <f t="shared" si="9"/>
        <v>1.006511926651001</v>
      </c>
      <c r="AB24">
        <f t="shared" si="9"/>
        <v>0.90420001983642573</v>
      </c>
      <c r="AC24">
        <f t="shared" si="9"/>
        <v>0.99529999494552612</v>
      </c>
      <c r="AD24">
        <f t="shared" si="9"/>
        <v>1.0346000194549561</v>
      </c>
      <c r="AE24">
        <f t="shared" si="9"/>
        <v>1.0122424364089966</v>
      </c>
      <c r="AF24">
        <f t="shared" si="9"/>
        <v>0.99040001630783081</v>
      </c>
      <c r="AG24">
        <f t="shared" si="9"/>
        <v>1.0327800512313843</v>
      </c>
      <c r="AH24">
        <f t="shared" si="9"/>
        <v>1.0261000394821167</v>
      </c>
      <c r="AI24">
        <f t="shared" si="9"/>
        <v>1.0085999965667725</v>
      </c>
      <c r="AJ24">
        <f t="shared" si="9"/>
        <v>0.97555530071258545</v>
      </c>
      <c r="AK24">
        <f t="shared" si="8"/>
        <v>0.97100001573562622</v>
      </c>
      <c r="AL24">
        <f t="shared" si="8"/>
        <v>0.98030000925064087</v>
      </c>
      <c r="AM24">
        <f t="shared" si="8"/>
        <v>0.98866081237792969</v>
      </c>
      <c r="AN24">
        <f t="shared" si="8"/>
        <v>1.0027999877929688</v>
      </c>
      <c r="AO24" s="29">
        <f>(('Input Asset Allocation'!$C$6/100)*data!V24)+(('Input Asset Allocation'!$D$6/100)*data!W24)+(('Input Asset Allocation'!$E$6/100)*data!X24)+(('Input Asset Allocation'!$F$6/100)*data!Y24)+(('Input Asset Allocation'!$G$6/100)*data!Z24)+(('Input Asset Allocation'!$H$6/100)*data!AA24)+(('Input Asset Allocation'!$I$6/100)*data!AB24)+(('Input Asset Allocation'!$J$6/100)*data!AC24)+(('Input Asset Allocation'!$K$6/100)*data!AD24)+(('Input Asset Allocation'!$L$6/100)*data!AE24)+(('Input Asset Allocation'!$N$6/100)*data!AG24)+(('Input Asset Allocation'!$O$6/100)*data!AH24)+(('Input Asset Allocation'!$P$6/100)*data!AI24)+(('Input Asset Allocation'!$Q$6/100)*data!AJ24)+(('Input Asset Allocation'!$R$6/100)*data!AK24)+(('Input Asset Allocation'!$S$6/100)*data!AL24)+(('Input Asset Allocation'!$T$6/100)*data!AM24)+(('Input Asset Allocation'!$M$6/100)*data!AF24)+(('Input Asset Allocation'!$U$6/100)*data!AN24)</f>
        <v>1.0054265767812729</v>
      </c>
    </row>
    <row r="25" spans="1:41">
      <c r="A25" s="27">
        <v>904</v>
      </c>
      <c r="B25">
        <v>-1.8999993801116943</v>
      </c>
      <c r="C25">
        <v>-1.8670082092285156</v>
      </c>
      <c r="D25">
        <v>-0.84000229835510254</v>
      </c>
      <c r="E25">
        <v>-2.8599977493286133</v>
      </c>
      <c r="F25">
        <v>-0.22813081741333008</v>
      </c>
      <c r="G25">
        <v>-1.4537632465362549</v>
      </c>
      <c r="H25">
        <v>8.2550048828125</v>
      </c>
      <c r="I25">
        <v>0.839996337890625</v>
      </c>
      <c r="J25">
        <v>2.1499991416931152</v>
      </c>
      <c r="K25">
        <v>0.92267990112304688</v>
      </c>
      <c r="L25">
        <v>4.8499941825866699</v>
      </c>
      <c r="M25">
        <v>3.2559990882873535</v>
      </c>
      <c r="N25">
        <v>0.74000358581542969</v>
      </c>
      <c r="O25">
        <v>1.9700050354003906</v>
      </c>
      <c r="P25">
        <v>3.1968116760253906</v>
      </c>
      <c r="Q25">
        <v>3.3720016479492188</v>
      </c>
      <c r="R25">
        <v>2.6999950408935547</v>
      </c>
      <c r="S25">
        <v>1.1546611785888672</v>
      </c>
      <c r="T25">
        <v>0.39999485015869141</v>
      </c>
      <c r="U25" s="27">
        <v>904</v>
      </c>
      <c r="V25">
        <f t="shared" si="9"/>
        <v>0.98100000619888306</v>
      </c>
      <c r="W25">
        <f t="shared" si="9"/>
        <v>0.98132991790771484</v>
      </c>
      <c r="X25">
        <f t="shared" si="9"/>
        <v>0.99159997701644897</v>
      </c>
      <c r="Y25">
        <f t="shared" si="9"/>
        <v>0.97140002250671387</v>
      </c>
      <c r="Z25">
        <f t="shared" si="9"/>
        <v>0.9977186918258667</v>
      </c>
      <c r="AA25">
        <f t="shared" si="9"/>
        <v>0.98546236753463745</v>
      </c>
      <c r="AB25">
        <f t="shared" si="9"/>
        <v>1.082550048828125</v>
      </c>
      <c r="AC25">
        <f t="shared" si="9"/>
        <v>1.0083999633789063</v>
      </c>
      <c r="AD25">
        <f t="shared" si="9"/>
        <v>1.0214999914169312</v>
      </c>
      <c r="AE25">
        <f t="shared" si="9"/>
        <v>1.0092267990112305</v>
      </c>
      <c r="AF25">
        <f t="shared" si="9"/>
        <v>1.0484999418258667</v>
      </c>
      <c r="AG25">
        <f t="shared" si="9"/>
        <v>1.0325599908828735</v>
      </c>
      <c r="AH25">
        <f t="shared" si="9"/>
        <v>1.0074000358581543</v>
      </c>
      <c r="AI25">
        <f t="shared" si="9"/>
        <v>1.0197000503540039</v>
      </c>
      <c r="AJ25">
        <f t="shared" si="9"/>
        <v>1.0319681167602539</v>
      </c>
      <c r="AK25">
        <f t="shared" si="8"/>
        <v>1.0337200164794922</v>
      </c>
      <c r="AL25">
        <f t="shared" si="8"/>
        <v>1.0269999504089355</v>
      </c>
      <c r="AM25">
        <f t="shared" si="8"/>
        <v>1.0115466117858887</v>
      </c>
      <c r="AN25">
        <f t="shared" si="8"/>
        <v>1.0039999485015869</v>
      </c>
      <c r="AO25" s="29">
        <f>(('Input Asset Allocation'!$C$6/100)*data!V25)+(('Input Asset Allocation'!$D$6/100)*data!W25)+(('Input Asset Allocation'!$E$6/100)*data!X25)+(('Input Asset Allocation'!$F$6/100)*data!Y25)+(('Input Asset Allocation'!$G$6/100)*data!Z25)+(('Input Asset Allocation'!$H$6/100)*data!AA25)+(('Input Asset Allocation'!$I$6/100)*data!AB25)+(('Input Asset Allocation'!$J$6/100)*data!AC25)+(('Input Asset Allocation'!$K$6/100)*data!AD25)+(('Input Asset Allocation'!$L$6/100)*data!AE25)+(('Input Asset Allocation'!$N$6/100)*data!AG25)+(('Input Asset Allocation'!$O$6/100)*data!AH25)+(('Input Asset Allocation'!$P$6/100)*data!AI25)+(('Input Asset Allocation'!$Q$6/100)*data!AJ25)+(('Input Asset Allocation'!$R$6/100)*data!AK25)+(('Input Asset Allocation'!$S$6/100)*data!AL25)+(('Input Asset Allocation'!$T$6/100)*data!AM25)+(('Input Asset Allocation'!$M$6/100)*data!AF25)+(('Input Asset Allocation'!$U$6/100)*data!AN25)</f>
        <v>1.0040023469924926</v>
      </c>
    </row>
    <row r="26" spans="1:41">
      <c r="A26" s="27">
        <v>1204</v>
      </c>
      <c r="B26">
        <v>10.160005569458008</v>
      </c>
      <c r="C26">
        <v>9.2306022644042969</v>
      </c>
      <c r="D26">
        <v>13.660001754760742</v>
      </c>
      <c r="E26">
        <v>14.090002059936523</v>
      </c>
      <c r="F26">
        <v>15.362882614135742</v>
      </c>
      <c r="G26">
        <v>17.649925231933594</v>
      </c>
      <c r="H26">
        <v>17.270004272460938</v>
      </c>
      <c r="I26">
        <v>5.6399941444396973</v>
      </c>
      <c r="J26">
        <v>15.159999847412109</v>
      </c>
      <c r="K26">
        <v>1.3863444328308105</v>
      </c>
      <c r="L26">
        <v>4.5699954032897949</v>
      </c>
      <c r="M26">
        <v>3.609001636505127</v>
      </c>
      <c r="N26">
        <v>14.629995346069336</v>
      </c>
      <c r="O26">
        <v>5.9599995613098145</v>
      </c>
      <c r="P26">
        <v>0.95460414886474609</v>
      </c>
      <c r="Q26">
        <v>6.7199945449829102</v>
      </c>
      <c r="R26">
        <v>0.7799983024597168</v>
      </c>
      <c r="S26">
        <v>9.9956989288330078E-2</v>
      </c>
      <c r="T26">
        <v>0.52000284194946289</v>
      </c>
      <c r="U26" s="27">
        <v>1204</v>
      </c>
      <c r="V26">
        <f t="shared" si="9"/>
        <v>1.10160005569458</v>
      </c>
      <c r="W26">
        <f t="shared" si="9"/>
        <v>1.0923060226440429</v>
      </c>
      <c r="X26">
        <f t="shared" si="9"/>
        <v>1.1366000175476074</v>
      </c>
      <c r="Y26">
        <f t="shared" si="9"/>
        <v>1.1409000205993651</v>
      </c>
      <c r="Z26">
        <f t="shared" si="9"/>
        <v>1.1536288261413574</v>
      </c>
      <c r="AA26">
        <f t="shared" si="9"/>
        <v>1.1764992523193358</v>
      </c>
      <c r="AB26">
        <f t="shared" si="9"/>
        <v>1.1727000427246095</v>
      </c>
      <c r="AC26">
        <f t="shared" si="9"/>
        <v>1.056399941444397</v>
      </c>
      <c r="AD26">
        <f t="shared" si="9"/>
        <v>1.1515999984741212</v>
      </c>
      <c r="AE26">
        <f t="shared" si="9"/>
        <v>1.0138634443283081</v>
      </c>
      <c r="AF26">
        <f t="shared" si="9"/>
        <v>1.0456999540328979</v>
      </c>
      <c r="AG26">
        <f t="shared" si="9"/>
        <v>1.0360900163650513</v>
      </c>
      <c r="AH26">
        <f t="shared" si="9"/>
        <v>1.1462999534606935</v>
      </c>
      <c r="AI26">
        <f t="shared" si="9"/>
        <v>1.0595999956130981</v>
      </c>
      <c r="AJ26">
        <f t="shared" si="9"/>
        <v>1.0095460414886475</v>
      </c>
      <c r="AK26">
        <f t="shared" si="8"/>
        <v>1.0671999454498291</v>
      </c>
      <c r="AL26">
        <f t="shared" si="8"/>
        <v>1.0077999830245972</v>
      </c>
      <c r="AM26">
        <f t="shared" si="8"/>
        <v>1.0009995698928833</v>
      </c>
      <c r="AN26">
        <f t="shared" si="8"/>
        <v>1.0052000284194946</v>
      </c>
      <c r="AO26" s="29">
        <f>(('Input Asset Allocation'!$C$6/100)*data!V26)+(('Input Asset Allocation'!$D$6/100)*data!W26)+(('Input Asset Allocation'!$E$6/100)*data!X26)+(('Input Asset Allocation'!$F$6/100)*data!Y26)+(('Input Asset Allocation'!$G$6/100)*data!Z26)+(('Input Asset Allocation'!$H$6/100)*data!AA26)+(('Input Asset Allocation'!$I$6/100)*data!AB26)+(('Input Asset Allocation'!$J$6/100)*data!AC26)+(('Input Asset Allocation'!$K$6/100)*data!AD26)+(('Input Asset Allocation'!$L$6/100)*data!AE26)+(('Input Asset Allocation'!$N$6/100)*data!AG26)+(('Input Asset Allocation'!$O$6/100)*data!AH26)+(('Input Asset Allocation'!$P$6/100)*data!AI26)+(('Input Asset Allocation'!$Q$6/100)*data!AJ26)+(('Input Asset Allocation'!$R$6/100)*data!AK26)+(('Input Asset Allocation'!$S$6/100)*data!AL26)+(('Input Asset Allocation'!$T$6/100)*data!AM26)+(('Input Asset Allocation'!$M$6/100)*data!AF26)+(('Input Asset Allocation'!$U$6/100)*data!AN26)</f>
        <v>1.0755343309402465</v>
      </c>
    </row>
    <row r="27" spans="1:41">
      <c r="A27" s="27">
        <v>305</v>
      </c>
      <c r="B27">
        <v>-2.2000014781951904</v>
      </c>
      <c r="C27">
        <v>-2.1494746208190918</v>
      </c>
      <c r="D27">
        <v>-0.2499997615814209</v>
      </c>
      <c r="E27">
        <v>-5.3399982452392578</v>
      </c>
      <c r="F27">
        <v>-9.6678733825683594E-2</v>
      </c>
      <c r="G27">
        <v>4.4798374176025391</v>
      </c>
      <c r="H27">
        <v>1.9359946250915527</v>
      </c>
      <c r="I27">
        <v>0.92999935150146484</v>
      </c>
      <c r="J27">
        <v>0.6399989128112793</v>
      </c>
      <c r="K27">
        <v>1.3661026954650879</v>
      </c>
      <c r="L27">
        <v>-1.6099989414215088</v>
      </c>
      <c r="M27">
        <v>4.4989943504333496</v>
      </c>
      <c r="N27">
        <v>2.0799994468688965</v>
      </c>
      <c r="O27">
        <v>1.810002326965332</v>
      </c>
      <c r="P27">
        <v>-0.47989487648010254</v>
      </c>
      <c r="Q27">
        <v>-2.0619988441467285</v>
      </c>
      <c r="R27">
        <v>-0.55999755859375</v>
      </c>
      <c r="S27">
        <v>-0.28080940246582031</v>
      </c>
      <c r="T27">
        <v>0.66000223159790039</v>
      </c>
      <c r="U27" s="27">
        <v>305</v>
      </c>
      <c r="V27">
        <f t="shared" si="9"/>
        <v>0.9779999852180481</v>
      </c>
      <c r="W27">
        <f t="shared" si="9"/>
        <v>0.97850525379180908</v>
      </c>
      <c r="X27">
        <f t="shared" si="9"/>
        <v>0.99750000238418579</v>
      </c>
      <c r="Y27">
        <f t="shared" si="9"/>
        <v>0.94660001754760748</v>
      </c>
      <c r="Z27">
        <f t="shared" si="9"/>
        <v>0.99903321266174316</v>
      </c>
      <c r="AA27">
        <f t="shared" si="9"/>
        <v>1.0447983741760254</v>
      </c>
      <c r="AB27">
        <f t="shared" si="9"/>
        <v>1.0193599462509155</v>
      </c>
      <c r="AC27">
        <f t="shared" si="9"/>
        <v>1.0092999935150146</v>
      </c>
      <c r="AD27">
        <f t="shared" si="9"/>
        <v>1.0063999891281128</v>
      </c>
      <c r="AE27">
        <f t="shared" si="9"/>
        <v>1.0136610269546509</v>
      </c>
      <c r="AF27">
        <f t="shared" si="9"/>
        <v>0.98390001058578491</v>
      </c>
      <c r="AG27">
        <f t="shared" si="9"/>
        <v>1.0449899435043335</v>
      </c>
      <c r="AH27">
        <f t="shared" si="9"/>
        <v>1.020799994468689</v>
      </c>
      <c r="AI27">
        <f t="shared" si="9"/>
        <v>1.0181000232696533</v>
      </c>
      <c r="AJ27">
        <f t="shared" si="9"/>
        <v>0.99520105123519897</v>
      </c>
      <c r="AK27">
        <f t="shared" si="8"/>
        <v>0.97938001155853271</v>
      </c>
      <c r="AL27">
        <f t="shared" si="8"/>
        <v>0.9944000244140625</v>
      </c>
      <c r="AM27">
        <f t="shared" si="8"/>
        <v>0.9971919059753418</v>
      </c>
      <c r="AN27">
        <f t="shared" si="8"/>
        <v>1.006600022315979</v>
      </c>
      <c r="AO27" s="29">
        <f>(('Input Asset Allocation'!$C$6/100)*data!V27)+(('Input Asset Allocation'!$D$6/100)*data!W27)+(('Input Asset Allocation'!$E$6/100)*data!X27)+(('Input Asset Allocation'!$F$6/100)*data!Y27)+(('Input Asset Allocation'!$G$6/100)*data!Z27)+(('Input Asset Allocation'!$H$6/100)*data!AA27)+(('Input Asset Allocation'!$I$6/100)*data!AB27)+(('Input Asset Allocation'!$J$6/100)*data!AC27)+(('Input Asset Allocation'!$K$6/100)*data!AD27)+(('Input Asset Allocation'!$L$6/100)*data!AE27)+(('Input Asset Allocation'!$N$6/100)*data!AG27)+(('Input Asset Allocation'!$O$6/100)*data!AH27)+(('Input Asset Allocation'!$P$6/100)*data!AI27)+(('Input Asset Allocation'!$Q$6/100)*data!AJ27)+(('Input Asset Allocation'!$R$6/100)*data!AK27)+(('Input Asset Allocation'!$S$6/100)*data!AL27)+(('Input Asset Allocation'!$T$6/100)*data!AM27)+(('Input Asset Allocation'!$M$6/100)*data!AF27)+(('Input Asset Allocation'!$U$6/100)*data!AN27)</f>
        <v>0.99944388645887383</v>
      </c>
    </row>
    <row r="28" spans="1:41">
      <c r="A28" s="27">
        <v>605</v>
      </c>
      <c r="B28">
        <v>2.2400021553039551</v>
      </c>
      <c r="C28">
        <v>1.3683795928955078</v>
      </c>
      <c r="D28">
        <v>4.1800022125244141</v>
      </c>
      <c r="E28">
        <v>4.3200016021728516</v>
      </c>
      <c r="F28">
        <v>-0.749969482421875</v>
      </c>
      <c r="G28">
        <v>0.54427385330200195</v>
      </c>
      <c r="H28">
        <v>4.2400002479553223</v>
      </c>
      <c r="I28">
        <v>0.40600299835205078</v>
      </c>
      <c r="J28">
        <v>8.3299999237060547</v>
      </c>
      <c r="K28">
        <v>0.63989162445068359</v>
      </c>
      <c r="L28">
        <v>2.760004997253418</v>
      </c>
      <c r="M28">
        <v>5.206000804901123</v>
      </c>
      <c r="N28">
        <v>3.6599993705749512</v>
      </c>
      <c r="O28">
        <v>3.6999940872192383</v>
      </c>
      <c r="P28">
        <v>3.0079960823059082</v>
      </c>
      <c r="Q28">
        <v>-0.49700140953063965</v>
      </c>
      <c r="R28">
        <v>2.4199962615966797</v>
      </c>
      <c r="S28">
        <v>1.2417793273925781</v>
      </c>
      <c r="T28">
        <v>0.74000358581542969</v>
      </c>
      <c r="U28" s="27">
        <v>605</v>
      </c>
      <c r="V28">
        <f t="shared" si="9"/>
        <v>1.0224000215530396</v>
      </c>
      <c r="W28">
        <f t="shared" si="9"/>
        <v>1.0136837959289551</v>
      </c>
      <c r="X28">
        <f t="shared" si="9"/>
        <v>1.0418000221252441</v>
      </c>
      <c r="Y28">
        <f t="shared" si="9"/>
        <v>1.0432000160217285</v>
      </c>
      <c r="Z28">
        <f t="shared" si="9"/>
        <v>0.99250030517578125</v>
      </c>
      <c r="AA28">
        <f t="shared" si="9"/>
        <v>1.00544273853302</v>
      </c>
      <c r="AB28">
        <f t="shared" si="9"/>
        <v>1.0424000024795532</v>
      </c>
      <c r="AC28">
        <f t="shared" si="9"/>
        <v>1.0040600299835205</v>
      </c>
      <c r="AD28">
        <f t="shared" si="9"/>
        <v>1.0832999992370604</v>
      </c>
      <c r="AE28">
        <f t="shared" si="9"/>
        <v>1.0063989162445068</v>
      </c>
      <c r="AF28">
        <f t="shared" si="9"/>
        <v>1.0276000499725342</v>
      </c>
      <c r="AG28">
        <f t="shared" si="9"/>
        <v>1.0520600080490112</v>
      </c>
      <c r="AH28">
        <f t="shared" si="9"/>
        <v>1.0365999937057495</v>
      </c>
      <c r="AI28">
        <f t="shared" si="9"/>
        <v>1.0369999408721924</v>
      </c>
      <c r="AJ28">
        <f t="shared" si="9"/>
        <v>1.0300799608230591</v>
      </c>
      <c r="AK28">
        <f t="shared" si="8"/>
        <v>0.9950299859046936</v>
      </c>
      <c r="AL28">
        <f t="shared" si="8"/>
        <v>1.0241999626159668</v>
      </c>
      <c r="AM28">
        <f t="shared" si="8"/>
        <v>1.0124177932739258</v>
      </c>
      <c r="AN28">
        <f t="shared" si="8"/>
        <v>1.0074000358581543</v>
      </c>
      <c r="AO28" s="29">
        <f>(('Input Asset Allocation'!$C$6/100)*data!V28)+(('Input Asset Allocation'!$D$6/100)*data!W28)+(('Input Asset Allocation'!$E$6/100)*data!X28)+(('Input Asset Allocation'!$F$6/100)*data!Y28)+(('Input Asset Allocation'!$G$6/100)*data!Z28)+(('Input Asset Allocation'!$H$6/100)*data!AA28)+(('Input Asset Allocation'!$I$6/100)*data!AB28)+(('Input Asset Allocation'!$J$6/100)*data!AC28)+(('Input Asset Allocation'!$K$6/100)*data!AD28)+(('Input Asset Allocation'!$L$6/100)*data!AE28)+(('Input Asset Allocation'!$N$6/100)*data!AG28)+(('Input Asset Allocation'!$O$6/100)*data!AH28)+(('Input Asset Allocation'!$P$6/100)*data!AI28)+(('Input Asset Allocation'!$Q$6/100)*data!AJ28)+(('Input Asset Allocation'!$R$6/100)*data!AK28)+(('Input Asset Allocation'!$S$6/100)*data!AL28)+(('Input Asset Allocation'!$T$6/100)*data!AM28)+(('Input Asset Allocation'!$M$6/100)*data!AF28)+(('Input Asset Allocation'!$U$6/100)*data!AN28)</f>
        <v>1.0255449044704437</v>
      </c>
    </row>
    <row r="29" spans="1:41">
      <c r="A29" s="27">
        <v>905</v>
      </c>
      <c r="B29">
        <v>4.0099978446960449</v>
      </c>
      <c r="C29">
        <v>3.6055445671081543</v>
      </c>
      <c r="D29">
        <v>5.9200048446655273</v>
      </c>
      <c r="E29">
        <v>4.6900033950805664</v>
      </c>
      <c r="F29">
        <v>10.435831069946289</v>
      </c>
      <c r="G29">
        <v>12.077426910400391</v>
      </c>
      <c r="H29">
        <v>18.113994598388672</v>
      </c>
      <c r="I29">
        <v>4.4999957084655762</v>
      </c>
      <c r="J29">
        <v>7.4499964714050293</v>
      </c>
      <c r="K29">
        <v>1.7801523208618164</v>
      </c>
      <c r="L29">
        <v>0.9199976921081543</v>
      </c>
      <c r="M29">
        <v>5.0529956817626953</v>
      </c>
      <c r="N29">
        <v>3.059995174407959</v>
      </c>
      <c r="O29">
        <v>0.95000267028808594</v>
      </c>
      <c r="P29">
        <v>-0.67337751388549805</v>
      </c>
      <c r="Q29">
        <v>-0.77499747276306152</v>
      </c>
      <c r="R29">
        <v>-0.3899991512298584</v>
      </c>
      <c r="S29">
        <v>0.12831687927246094</v>
      </c>
      <c r="T29">
        <v>0.88000297546386719</v>
      </c>
      <c r="U29" s="27">
        <v>905</v>
      </c>
      <c r="V29">
        <f t="shared" si="9"/>
        <v>1.0400999784469604</v>
      </c>
      <c r="W29">
        <f t="shared" si="9"/>
        <v>1.0360554456710815</v>
      </c>
      <c r="X29">
        <f t="shared" si="9"/>
        <v>1.0592000484466553</v>
      </c>
      <c r="Y29">
        <f t="shared" si="9"/>
        <v>1.0469000339508057</v>
      </c>
      <c r="Z29">
        <f t="shared" si="9"/>
        <v>1.104358310699463</v>
      </c>
      <c r="AA29">
        <f t="shared" si="9"/>
        <v>1.1207742691040039</v>
      </c>
      <c r="AB29">
        <f t="shared" si="9"/>
        <v>1.1811399459838867</v>
      </c>
      <c r="AC29">
        <f t="shared" si="9"/>
        <v>1.0449999570846558</v>
      </c>
      <c r="AD29">
        <f t="shared" si="9"/>
        <v>1.0744999647140503</v>
      </c>
      <c r="AE29">
        <f t="shared" si="9"/>
        <v>1.0178015232086182</v>
      </c>
      <c r="AF29">
        <f t="shared" si="9"/>
        <v>1.0091999769210815</v>
      </c>
      <c r="AG29">
        <f t="shared" si="9"/>
        <v>1.050529956817627</v>
      </c>
      <c r="AH29">
        <f t="shared" si="9"/>
        <v>1.0305999517440796</v>
      </c>
      <c r="AI29">
        <f t="shared" si="9"/>
        <v>1.0095000267028809</v>
      </c>
      <c r="AJ29">
        <f t="shared" si="9"/>
        <v>0.99326622486114502</v>
      </c>
      <c r="AK29">
        <f t="shared" si="8"/>
        <v>0.99225002527236938</v>
      </c>
      <c r="AL29">
        <f t="shared" si="8"/>
        <v>0.99610000848770142</v>
      </c>
      <c r="AM29">
        <f t="shared" si="8"/>
        <v>1.0012831687927246</v>
      </c>
      <c r="AN29">
        <f t="shared" si="8"/>
        <v>1.0088000297546387</v>
      </c>
      <c r="AO29" s="29">
        <f>(('Input Asset Allocation'!$C$6/100)*data!V29)+(('Input Asset Allocation'!$D$6/100)*data!W29)+(('Input Asset Allocation'!$E$6/100)*data!X29)+(('Input Asset Allocation'!$F$6/100)*data!Y29)+(('Input Asset Allocation'!$G$6/100)*data!Z29)+(('Input Asset Allocation'!$H$6/100)*data!AA29)+(('Input Asset Allocation'!$I$6/100)*data!AB29)+(('Input Asset Allocation'!$J$6/100)*data!AC29)+(('Input Asset Allocation'!$K$6/100)*data!AD29)+(('Input Asset Allocation'!$L$6/100)*data!AE29)+(('Input Asset Allocation'!$N$6/100)*data!AG29)+(('Input Asset Allocation'!$O$6/100)*data!AH29)+(('Input Asset Allocation'!$P$6/100)*data!AI29)+(('Input Asset Allocation'!$Q$6/100)*data!AJ29)+(('Input Asset Allocation'!$R$6/100)*data!AK29)+(('Input Asset Allocation'!$S$6/100)*data!AL29)+(('Input Asset Allocation'!$T$6/100)*data!AM29)+(('Input Asset Allocation'!$M$6/100)*data!AF29)+(('Input Asset Allocation'!$U$6/100)*data!AN29)</f>
        <v>1.039172580242157</v>
      </c>
    </row>
    <row r="30" spans="1:41">
      <c r="A30" s="27">
        <v>1205</v>
      </c>
      <c r="B30">
        <v>2.0400047302246094</v>
      </c>
      <c r="C30">
        <v>2.0876646041870117</v>
      </c>
      <c r="D30">
        <v>2.3499965667724609</v>
      </c>
      <c r="E30">
        <v>1.1299967765808105</v>
      </c>
      <c r="F30">
        <v>4.1230201721191406</v>
      </c>
      <c r="G30">
        <v>7.8724145889282227</v>
      </c>
      <c r="H30">
        <v>7.2000026702880859</v>
      </c>
      <c r="I30">
        <v>1.6199946403503418</v>
      </c>
      <c r="J30">
        <v>7.8999996185302734</v>
      </c>
      <c r="K30">
        <v>1.2248516082763672</v>
      </c>
      <c r="L30">
        <v>0.67000389099121094</v>
      </c>
      <c r="M30">
        <v>5.1049947738647461</v>
      </c>
      <c r="N30">
        <v>22.780000686645508</v>
      </c>
      <c r="O30">
        <v>11.979997634887695</v>
      </c>
      <c r="P30">
        <v>0.59515237808227539</v>
      </c>
      <c r="Q30">
        <v>-1.2220025062561035</v>
      </c>
      <c r="R30">
        <v>0.54999589920043945</v>
      </c>
      <c r="S30">
        <v>0.6779789924621582</v>
      </c>
      <c r="T30">
        <v>0.9799957275390625</v>
      </c>
      <c r="U30" s="27">
        <v>1205</v>
      </c>
      <c r="V30">
        <f t="shared" si="9"/>
        <v>1.0204000473022461</v>
      </c>
      <c r="W30">
        <f t="shared" si="9"/>
        <v>1.0208766460418701</v>
      </c>
      <c r="X30">
        <f t="shared" si="9"/>
        <v>1.0234999656677246</v>
      </c>
      <c r="Y30">
        <f t="shared" si="9"/>
        <v>1.0112999677658081</v>
      </c>
      <c r="Z30">
        <f t="shared" si="9"/>
        <v>1.0412302017211914</v>
      </c>
      <c r="AA30">
        <f t="shared" si="9"/>
        <v>1.0787241458892822</v>
      </c>
      <c r="AB30">
        <f t="shared" si="9"/>
        <v>1.0720000267028809</v>
      </c>
      <c r="AC30">
        <f t="shared" si="9"/>
        <v>1.0161999464035034</v>
      </c>
      <c r="AD30">
        <f t="shared" si="9"/>
        <v>1.0789999961853027</v>
      </c>
      <c r="AE30">
        <f t="shared" si="9"/>
        <v>1.0122485160827637</v>
      </c>
      <c r="AF30">
        <f t="shared" si="9"/>
        <v>1.0067000389099121</v>
      </c>
      <c r="AG30">
        <f t="shared" si="9"/>
        <v>1.0510499477386475</v>
      </c>
      <c r="AH30">
        <f t="shared" si="9"/>
        <v>1.2278000068664552</v>
      </c>
      <c r="AI30">
        <f t="shared" si="9"/>
        <v>1.1197999763488768</v>
      </c>
      <c r="AJ30">
        <f t="shared" si="9"/>
        <v>1.0059515237808228</v>
      </c>
      <c r="AK30">
        <f t="shared" si="8"/>
        <v>0.98777997493743896</v>
      </c>
      <c r="AL30">
        <f t="shared" si="8"/>
        <v>1.0054999589920044</v>
      </c>
      <c r="AM30">
        <f t="shared" si="8"/>
        <v>1.0067797899246216</v>
      </c>
      <c r="AN30">
        <f t="shared" si="8"/>
        <v>1.0097999572753906</v>
      </c>
      <c r="AO30" s="29">
        <f>(('Input Asset Allocation'!$C$6/100)*data!V30)+(('Input Asset Allocation'!$D$6/100)*data!W30)+(('Input Asset Allocation'!$E$6/100)*data!X30)+(('Input Asset Allocation'!$F$6/100)*data!Y30)+(('Input Asset Allocation'!$G$6/100)*data!Z30)+(('Input Asset Allocation'!$H$6/100)*data!AA30)+(('Input Asset Allocation'!$I$6/100)*data!AB30)+(('Input Asset Allocation'!$J$6/100)*data!AC30)+(('Input Asset Allocation'!$K$6/100)*data!AD30)+(('Input Asset Allocation'!$L$6/100)*data!AE30)+(('Input Asset Allocation'!$N$6/100)*data!AG30)+(('Input Asset Allocation'!$O$6/100)*data!AH30)+(('Input Asset Allocation'!$P$6/100)*data!AI30)+(('Input Asset Allocation'!$Q$6/100)*data!AJ30)+(('Input Asset Allocation'!$R$6/100)*data!AK30)+(('Input Asset Allocation'!$S$6/100)*data!AL30)+(('Input Asset Allocation'!$T$6/100)*data!AM30)+(('Input Asset Allocation'!$M$6/100)*data!AF30)+(('Input Asset Allocation'!$U$6/100)*data!AN30)</f>
        <v>1.0260505789518357</v>
      </c>
    </row>
    <row r="31" spans="1:41">
      <c r="A31" s="27">
        <v>306</v>
      </c>
      <c r="B31">
        <v>5.3099989891052246</v>
      </c>
      <c r="C31">
        <v>4.2075991630554199</v>
      </c>
      <c r="D31">
        <v>7.6099991798400879</v>
      </c>
      <c r="E31">
        <v>13.940000534057617</v>
      </c>
      <c r="F31">
        <v>9.4727401733398438</v>
      </c>
      <c r="G31">
        <v>10.706912994384766</v>
      </c>
      <c r="H31">
        <v>12.119997024536133</v>
      </c>
      <c r="I31">
        <v>5.4600000381469727</v>
      </c>
      <c r="J31">
        <v>5.7800054550170898</v>
      </c>
      <c r="K31">
        <v>1.9322991371154785</v>
      </c>
      <c r="L31">
        <v>2.8900027275085449</v>
      </c>
      <c r="M31">
        <v>3.796994686126709</v>
      </c>
      <c r="N31">
        <v>4.0199995040893555</v>
      </c>
      <c r="O31">
        <v>2.3100018501281738</v>
      </c>
      <c r="P31">
        <v>-0.64629316329956055</v>
      </c>
      <c r="Q31">
        <v>-9.8001956939697266E-2</v>
      </c>
      <c r="R31">
        <v>-0.26000142097473145</v>
      </c>
      <c r="S31">
        <v>0.43261051177978516</v>
      </c>
      <c r="T31">
        <v>1.1199951171875</v>
      </c>
      <c r="U31" s="27">
        <v>306</v>
      </c>
      <c r="V31">
        <f t="shared" si="9"/>
        <v>1.0530999898910522</v>
      </c>
      <c r="W31">
        <f t="shared" si="9"/>
        <v>1.0420759916305542</v>
      </c>
      <c r="X31">
        <f t="shared" si="9"/>
        <v>1.0760999917984009</v>
      </c>
      <c r="Y31">
        <f t="shared" si="9"/>
        <v>1.1394000053405762</v>
      </c>
      <c r="Z31">
        <f t="shared" si="9"/>
        <v>1.0947274017333983</v>
      </c>
      <c r="AA31">
        <f t="shared" si="9"/>
        <v>1.1070691299438478</v>
      </c>
      <c r="AB31">
        <f t="shared" si="9"/>
        <v>1.1211999702453612</v>
      </c>
      <c r="AC31">
        <f t="shared" si="9"/>
        <v>1.0546000003814697</v>
      </c>
      <c r="AD31">
        <f t="shared" si="9"/>
        <v>1.0578000545501709</v>
      </c>
      <c r="AE31">
        <f t="shared" si="9"/>
        <v>1.0193229913711548</v>
      </c>
      <c r="AF31">
        <f t="shared" si="9"/>
        <v>1.0289000272750854</v>
      </c>
      <c r="AG31">
        <f t="shared" si="9"/>
        <v>1.0379699468612671</v>
      </c>
      <c r="AH31">
        <f t="shared" si="9"/>
        <v>1.0401999950408936</v>
      </c>
      <c r="AI31">
        <f t="shared" si="9"/>
        <v>1.0231000185012817</v>
      </c>
      <c r="AJ31">
        <f t="shared" si="9"/>
        <v>0.99353706836700439</v>
      </c>
      <c r="AK31">
        <f t="shared" si="8"/>
        <v>0.99901998043060303</v>
      </c>
      <c r="AL31">
        <f t="shared" si="8"/>
        <v>0.99739998579025269</v>
      </c>
      <c r="AM31">
        <f t="shared" si="8"/>
        <v>1.0043261051177979</v>
      </c>
      <c r="AN31">
        <f t="shared" si="8"/>
        <v>1.011199951171875</v>
      </c>
      <c r="AO31" s="29">
        <f>(('Input Asset Allocation'!$C$6/100)*data!V31)+(('Input Asset Allocation'!$D$6/100)*data!W31)+(('Input Asset Allocation'!$E$6/100)*data!X31)+(('Input Asset Allocation'!$F$6/100)*data!Y31)+(('Input Asset Allocation'!$G$6/100)*data!Z31)+(('Input Asset Allocation'!$H$6/100)*data!AA31)+(('Input Asset Allocation'!$I$6/100)*data!AB31)+(('Input Asset Allocation'!$J$6/100)*data!AC31)+(('Input Asset Allocation'!$K$6/100)*data!AD31)+(('Input Asset Allocation'!$L$6/100)*data!AE31)+(('Input Asset Allocation'!$N$6/100)*data!AG31)+(('Input Asset Allocation'!$O$6/100)*data!AH31)+(('Input Asset Allocation'!$P$6/100)*data!AI31)+(('Input Asset Allocation'!$Q$6/100)*data!AJ31)+(('Input Asset Allocation'!$R$6/100)*data!AK31)+(('Input Asset Allocation'!$S$6/100)*data!AL31)+(('Input Asset Allocation'!$T$6/100)*data!AM31)+(('Input Asset Allocation'!$M$6/100)*data!AF31)+(('Input Asset Allocation'!$U$6/100)*data!AN31)</f>
        <v>1.0436452946186068</v>
      </c>
    </row>
    <row r="32" spans="1:41">
      <c r="A32" s="27">
        <v>606</v>
      </c>
      <c r="B32">
        <v>-1.9800007343292236</v>
      </c>
      <c r="C32">
        <v>-1.4397859573364258</v>
      </c>
      <c r="D32">
        <v>-2.5799989700317383</v>
      </c>
      <c r="E32">
        <v>-5.0199985504150391</v>
      </c>
      <c r="F32">
        <v>0.94182491302490234</v>
      </c>
      <c r="G32">
        <v>-3.6726951599121094</v>
      </c>
      <c r="H32">
        <v>-4.2680025100708008</v>
      </c>
      <c r="I32">
        <v>0.7799983024597168</v>
      </c>
      <c r="J32">
        <v>3.5400032997131348</v>
      </c>
      <c r="K32">
        <v>1.0233044624328613</v>
      </c>
      <c r="L32">
        <v>0.25999546051025391</v>
      </c>
      <c r="M32">
        <v>3.9759993553161621</v>
      </c>
      <c r="N32">
        <v>2.4399995803833008</v>
      </c>
      <c r="O32">
        <v>3.489995002746582</v>
      </c>
      <c r="P32">
        <v>-7.641911506652832E-2</v>
      </c>
      <c r="Q32">
        <v>2.3859977722167969</v>
      </c>
      <c r="R32">
        <v>0.11999607086181641</v>
      </c>
      <c r="S32">
        <v>0.67239999771118164</v>
      </c>
      <c r="T32">
        <v>1.1999964714050293</v>
      </c>
      <c r="U32" s="27">
        <v>606</v>
      </c>
      <c r="V32">
        <f t="shared" si="9"/>
        <v>0.98019999265670776</v>
      </c>
      <c r="W32">
        <f t="shared" si="9"/>
        <v>0.98560214042663574</v>
      </c>
      <c r="X32">
        <f t="shared" si="9"/>
        <v>0.97420001029968262</v>
      </c>
      <c r="Y32">
        <f t="shared" si="9"/>
        <v>0.94980001449584961</v>
      </c>
      <c r="Z32">
        <f t="shared" si="9"/>
        <v>1.009418249130249</v>
      </c>
      <c r="AA32">
        <f t="shared" si="9"/>
        <v>0.96327304840087891</v>
      </c>
      <c r="AB32">
        <f t="shared" si="9"/>
        <v>0.95731997489929199</v>
      </c>
      <c r="AC32">
        <f t="shared" si="9"/>
        <v>1.0077999830245972</v>
      </c>
      <c r="AD32">
        <f t="shared" si="9"/>
        <v>1.0354000329971313</v>
      </c>
      <c r="AE32">
        <f t="shared" si="9"/>
        <v>1.0102330446243286</v>
      </c>
      <c r="AF32">
        <f t="shared" si="9"/>
        <v>1.0025999546051025</v>
      </c>
      <c r="AG32">
        <f t="shared" si="9"/>
        <v>1.0397599935531616</v>
      </c>
      <c r="AH32">
        <f t="shared" si="9"/>
        <v>1.024399995803833</v>
      </c>
      <c r="AI32">
        <f t="shared" si="9"/>
        <v>1.0348999500274658</v>
      </c>
      <c r="AJ32">
        <f t="shared" si="9"/>
        <v>0.99923580884933472</v>
      </c>
      <c r="AK32">
        <f t="shared" si="8"/>
        <v>1.023859977722168</v>
      </c>
      <c r="AL32">
        <f t="shared" si="8"/>
        <v>1.0011999607086182</v>
      </c>
      <c r="AM32">
        <f t="shared" si="8"/>
        <v>1.0067239999771118</v>
      </c>
      <c r="AN32">
        <f t="shared" si="8"/>
        <v>1.0119999647140503</v>
      </c>
      <c r="AO32" s="29">
        <f>(('Input Asset Allocation'!$C$6/100)*data!V32)+(('Input Asset Allocation'!$D$6/100)*data!W32)+(('Input Asset Allocation'!$E$6/100)*data!X32)+(('Input Asset Allocation'!$F$6/100)*data!Y32)+(('Input Asset Allocation'!$G$6/100)*data!Z32)+(('Input Asset Allocation'!$H$6/100)*data!AA32)+(('Input Asset Allocation'!$I$6/100)*data!AB32)+(('Input Asset Allocation'!$J$6/100)*data!AC32)+(('Input Asset Allocation'!$K$6/100)*data!AD32)+(('Input Asset Allocation'!$L$6/100)*data!AE32)+(('Input Asset Allocation'!$N$6/100)*data!AG32)+(('Input Asset Allocation'!$O$6/100)*data!AH32)+(('Input Asset Allocation'!$P$6/100)*data!AI32)+(('Input Asset Allocation'!$Q$6/100)*data!AJ32)+(('Input Asset Allocation'!$R$6/100)*data!AK32)+(('Input Asset Allocation'!$S$6/100)*data!AL32)+(('Input Asset Allocation'!$T$6/100)*data!AM32)+(('Input Asset Allocation'!$M$6/100)*data!AF32)+(('Input Asset Allocation'!$U$6/100)*data!AN32)</f>
        <v>0.99211849659681317</v>
      </c>
    </row>
    <row r="33" spans="1:41">
      <c r="A33" s="27">
        <v>906</v>
      </c>
      <c r="B33">
        <v>4.6399950981140137</v>
      </c>
      <c r="C33">
        <v>5.6652545928955078</v>
      </c>
      <c r="D33">
        <v>2.1100044250488281</v>
      </c>
      <c r="E33">
        <v>0.44000148773193359</v>
      </c>
      <c r="F33">
        <v>3.9864182472229004</v>
      </c>
      <c r="G33">
        <v>0.49736499786376953</v>
      </c>
      <c r="H33">
        <v>5.0079941749572754</v>
      </c>
      <c r="I33">
        <v>1.269996166229248</v>
      </c>
      <c r="J33">
        <v>3.5699963569641113</v>
      </c>
      <c r="K33">
        <v>1.739966869354248</v>
      </c>
      <c r="L33">
        <v>4.0699958801269531</v>
      </c>
      <c r="M33">
        <v>3.5429954528808594</v>
      </c>
      <c r="N33">
        <v>1.9299983978271484</v>
      </c>
      <c r="O33">
        <v>0.84999799728393555</v>
      </c>
      <c r="P33">
        <v>3.8071990013122559</v>
      </c>
      <c r="Q33">
        <v>2.1579980850219727</v>
      </c>
      <c r="R33">
        <v>3.4100055694580078</v>
      </c>
      <c r="S33">
        <v>2.068936824798584</v>
      </c>
      <c r="T33">
        <v>1.2300014495849609</v>
      </c>
      <c r="U33" s="27">
        <v>906</v>
      </c>
      <c r="V33">
        <f t="shared" si="9"/>
        <v>1.0463999509811401</v>
      </c>
      <c r="W33">
        <f t="shared" si="9"/>
        <v>1.0566525459289551</v>
      </c>
      <c r="X33">
        <f t="shared" si="9"/>
        <v>1.0211000442504883</v>
      </c>
      <c r="Y33">
        <f t="shared" si="9"/>
        <v>1.0044000148773193</v>
      </c>
      <c r="Z33">
        <f t="shared" si="9"/>
        <v>1.039864182472229</v>
      </c>
      <c r="AA33">
        <f t="shared" si="9"/>
        <v>1.0049736499786377</v>
      </c>
      <c r="AB33">
        <f t="shared" si="9"/>
        <v>1.0500799417495728</v>
      </c>
      <c r="AC33">
        <f t="shared" si="9"/>
        <v>1.0126999616622925</v>
      </c>
      <c r="AD33">
        <f t="shared" si="9"/>
        <v>1.0356999635696411</v>
      </c>
      <c r="AE33">
        <f t="shared" si="9"/>
        <v>1.0173996686935425</v>
      </c>
      <c r="AF33">
        <f t="shared" si="9"/>
        <v>1.0406999588012695</v>
      </c>
      <c r="AG33">
        <f t="shared" si="9"/>
        <v>1.0354299545288086</v>
      </c>
      <c r="AH33">
        <f t="shared" si="9"/>
        <v>1.0192999839782715</v>
      </c>
      <c r="AI33">
        <f t="shared" si="9"/>
        <v>1.0084999799728394</v>
      </c>
      <c r="AJ33">
        <f t="shared" si="9"/>
        <v>1.0380719900131226</v>
      </c>
      <c r="AK33">
        <f t="shared" si="8"/>
        <v>1.0215799808502197</v>
      </c>
      <c r="AL33">
        <f t="shared" si="8"/>
        <v>1.0341000556945801</v>
      </c>
      <c r="AM33">
        <f t="shared" si="8"/>
        <v>1.0206893682479858</v>
      </c>
      <c r="AN33">
        <f t="shared" si="8"/>
        <v>1.0123000144958496</v>
      </c>
      <c r="AO33" s="29">
        <f>(('Input Asset Allocation'!$C$6/100)*data!V33)+(('Input Asset Allocation'!$D$6/100)*data!W33)+(('Input Asset Allocation'!$E$6/100)*data!X33)+(('Input Asset Allocation'!$F$6/100)*data!Y33)+(('Input Asset Allocation'!$G$6/100)*data!Z33)+(('Input Asset Allocation'!$H$6/100)*data!AA33)+(('Input Asset Allocation'!$I$6/100)*data!AB33)+(('Input Asset Allocation'!$J$6/100)*data!AC33)+(('Input Asset Allocation'!$K$6/100)*data!AD33)+(('Input Asset Allocation'!$L$6/100)*data!AE33)+(('Input Asset Allocation'!$N$6/100)*data!AG33)+(('Input Asset Allocation'!$O$6/100)*data!AH33)+(('Input Asset Allocation'!$P$6/100)*data!AI33)+(('Input Asset Allocation'!$Q$6/100)*data!AJ33)+(('Input Asset Allocation'!$R$6/100)*data!AK33)+(('Input Asset Allocation'!$S$6/100)*data!AL33)+(('Input Asset Allocation'!$T$6/100)*data!AM33)+(('Input Asset Allocation'!$M$6/100)*data!AF33)+(('Input Asset Allocation'!$U$6/100)*data!AN33)</f>
        <v>1.0367970156669617</v>
      </c>
    </row>
    <row r="34" spans="1:41">
      <c r="A34" s="27">
        <v>1206</v>
      </c>
      <c r="B34">
        <v>7.1200013160705566</v>
      </c>
      <c r="C34">
        <v>6.6992640495300293</v>
      </c>
      <c r="D34">
        <v>7.6699972152709961</v>
      </c>
      <c r="E34">
        <v>8.899998664855957</v>
      </c>
      <c r="F34">
        <v>10.397708892822266</v>
      </c>
      <c r="G34">
        <v>11.760770797729492</v>
      </c>
      <c r="H34">
        <v>17.636001586914063</v>
      </c>
      <c r="I34">
        <v>5.7800054550170898</v>
      </c>
      <c r="J34">
        <v>12.59000301361084</v>
      </c>
      <c r="K34">
        <v>1.9119739532470703</v>
      </c>
      <c r="L34">
        <v>4.2000055313110352</v>
      </c>
      <c r="M34">
        <v>4.0910005569458008</v>
      </c>
      <c r="N34">
        <v>11.549997329711914</v>
      </c>
      <c r="O34">
        <v>6.4599990844726563</v>
      </c>
      <c r="P34">
        <v>1.2390732765197754</v>
      </c>
      <c r="Q34">
        <v>2.0529985427856445</v>
      </c>
      <c r="R34">
        <v>1.2599945068359375</v>
      </c>
      <c r="S34">
        <v>1.0197877883911133</v>
      </c>
      <c r="T34">
        <v>1.2400031089782715</v>
      </c>
      <c r="U34" s="27">
        <v>1206</v>
      </c>
      <c r="V34">
        <f t="shared" si="9"/>
        <v>1.0712000131607056</v>
      </c>
      <c r="W34">
        <f t="shared" si="9"/>
        <v>1.0669926404953003</v>
      </c>
      <c r="X34">
        <f t="shared" si="9"/>
        <v>1.07669997215271</v>
      </c>
      <c r="Y34">
        <f t="shared" si="9"/>
        <v>1.0889999866485596</v>
      </c>
      <c r="Z34">
        <f t="shared" si="9"/>
        <v>1.1039770889282225</v>
      </c>
      <c r="AA34">
        <f t="shared" si="9"/>
        <v>1.117607707977295</v>
      </c>
      <c r="AB34">
        <f t="shared" si="9"/>
        <v>1.1763600158691405</v>
      </c>
      <c r="AC34">
        <f t="shared" si="9"/>
        <v>1.0578000545501709</v>
      </c>
      <c r="AD34">
        <f t="shared" si="9"/>
        <v>1.1259000301361084</v>
      </c>
      <c r="AE34">
        <f t="shared" si="9"/>
        <v>1.0191197395324707</v>
      </c>
      <c r="AF34">
        <f t="shared" si="9"/>
        <v>1.0420000553131104</v>
      </c>
      <c r="AG34">
        <f t="shared" si="9"/>
        <v>1.040910005569458</v>
      </c>
      <c r="AH34">
        <f t="shared" si="9"/>
        <v>1.1154999732971191</v>
      </c>
      <c r="AI34">
        <f t="shared" si="9"/>
        <v>1.0645999908447266</v>
      </c>
      <c r="AJ34">
        <f t="shared" si="9"/>
        <v>1.0123907327651978</v>
      </c>
      <c r="AK34">
        <f t="shared" si="8"/>
        <v>1.0205299854278564</v>
      </c>
      <c r="AL34">
        <f t="shared" si="8"/>
        <v>1.0125999450683594</v>
      </c>
      <c r="AM34">
        <f t="shared" si="8"/>
        <v>1.0101978778839111</v>
      </c>
      <c r="AN34">
        <f t="shared" si="8"/>
        <v>1.0124000310897827</v>
      </c>
      <c r="AO34" s="29">
        <f>(('Input Asset Allocation'!$C$6/100)*data!V34)+(('Input Asset Allocation'!$D$6/100)*data!W34)+(('Input Asset Allocation'!$E$6/100)*data!X34)+(('Input Asset Allocation'!$F$6/100)*data!Y34)+(('Input Asset Allocation'!$G$6/100)*data!Z34)+(('Input Asset Allocation'!$H$6/100)*data!AA34)+(('Input Asset Allocation'!$I$6/100)*data!AB34)+(('Input Asset Allocation'!$J$6/100)*data!AC34)+(('Input Asset Allocation'!$K$6/100)*data!AD34)+(('Input Asset Allocation'!$L$6/100)*data!AE34)+(('Input Asset Allocation'!$N$6/100)*data!AG34)+(('Input Asset Allocation'!$O$6/100)*data!AH34)+(('Input Asset Allocation'!$P$6/100)*data!AI34)+(('Input Asset Allocation'!$Q$6/100)*data!AJ34)+(('Input Asset Allocation'!$R$6/100)*data!AK34)+(('Input Asset Allocation'!$S$6/100)*data!AL34)+(('Input Asset Allocation'!$T$6/100)*data!AM34)+(('Input Asset Allocation'!$M$6/100)*data!AF34)+(('Input Asset Allocation'!$U$6/100)*data!AN34)</f>
        <v>1.0560669943809509</v>
      </c>
    </row>
    <row r="35" spans="1:41">
      <c r="A35" s="27">
        <v>307</v>
      </c>
      <c r="B35">
        <v>1.2799978256225586</v>
      </c>
      <c r="C35">
        <v>0.64013004302978516</v>
      </c>
      <c r="D35">
        <v>4.3799996376037598</v>
      </c>
      <c r="E35">
        <v>1.9500017166137695</v>
      </c>
      <c r="F35">
        <v>4.1458249092102051</v>
      </c>
      <c r="G35">
        <v>7.1891665458679199</v>
      </c>
      <c r="H35">
        <v>2.3480057716369629</v>
      </c>
      <c r="I35">
        <v>3.3400058746337891</v>
      </c>
      <c r="J35">
        <v>5.6399941444396973</v>
      </c>
      <c r="K35">
        <v>1.9722580909729004</v>
      </c>
      <c r="L35">
        <v>2.649998664855957</v>
      </c>
      <c r="M35">
        <v>3.9319992065429688</v>
      </c>
      <c r="N35">
        <v>2.1299958229064941</v>
      </c>
      <c r="O35">
        <v>1.8599987030029297</v>
      </c>
      <c r="P35">
        <v>1.5034079551696777</v>
      </c>
      <c r="Q35">
        <v>1.2949943542480469</v>
      </c>
      <c r="R35">
        <v>1.5699982643127441</v>
      </c>
      <c r="S35">
        <v>1.4389514923095703</v>
      </c>
      <c r="T35">
        <v>1.2599945068359375</v>
      </c>
      <c r="U35" s="27">
        <v>307</v>
      </c>
      <c r="V35">
        <f t="shared" si="9"/>
        <v>1.0127999782562256</v>
      </c>
      <c r="W35">
        <f t="shared" si="9"/>
        <v>1.0064013004302979</v>
      </c>
      <c r="X35">
        <f t="shared" si="9"/>
        <v>1.0437999963760376</v>
      </c>
      <c r="Y35">
        <f t="shared" si="9"/>
        <v>1.0195000171661377</v>
      </c>
      <c r="Z35">
        <f t="shared" si="9"/>
        <v>1.0414582490921021</v>
      </c>
      <c r="AA35">
        <f t="shared" si="9"/>
        <v>1.0718916654586792</v>
      </c>
      <c r="AB35">
        <f t="shared" si="9"/>
        <v>1.0234800577163696</v>
      </c>
      <c r="AC35">
        <f t="shared" si="9"/>
        <v>1.0334000587463379</v>
      </c>
      <c r="AD35">
        <f t="shared" si="9"/>
        <v>1.056399941444397</v>
      </c>
      <c r="AE35">
        <f t="shared" si="9"/>
        <v>1.019722580909729</v>
      </c>
      <c r="AF35">
        <f t="shared" si="9"/>
        <v>1.0264999866485596</v>
      </c>
      <c r="AG35">
        <f t="shared" si="9"/>
        <v>1.0393199920654297</v>
      </c>
      <c r="AH35">
        <f t="shared" si="9"/>
        <v>1.0212999582290649</v>
      </c>
      <c r="AI35">
        <f t="shared" si="9"/>
        <v>1.0185999870300293</v>
      </c>
      <c r="AJ35">
        <f t="shared" si="9"/>
        <v>1.0150340795516968</v>
      </c>
      <c r="AK35">
        <f t="shared" si="8"/>
        <v>1.0129499435424805</v>
      </c>
      <c r="AL35">
        <f t="shared" si="8"/>
        <v>1.0156999826431274</v>
      </c>
      <c r="AM35">
        <f t="shared" si="8"/>
        <v>1.0143895149230957</v>
      </c>
      <c r="AN35">
        <f t="shared" si="8"/>
        <v>1.0125999450683594</v>
      </c>
      <c r="AO35" s="29">
        <f>(('Input Asset Allocation'!$C$6/100)*data!V35)+(('Input Asset Allocation'!$D$6/100)*data!W35)+(('Input Asset Allocation'!$E$6/100)*data!X35)+(('Input Asset Allocation'!$F$6/100)*data!Y35)+(('Input Asset Allocation'!$G$6/100)*data!Z35)+(('Input Asset Allocation'!$H$6/100)*data!AA35)+(('Input Asset Allocation'!$I$6/100)*data!AB35)+(('Input Asset Allocation'!$J$6/100)*data!AC35)+(('Input Asset Allocation'!$K$6/100)*data!AD35)+(('Input Asset Allocation'!$L$6/100)*data!AE35)+(('Input Asset Allocation'!$N$6/100)*data!AG35)+(('Input Asset Allocation'!$O$6/100)*data!AH35)+(('Input Asset Allocation'!$P$6/100)*data!AI35)+(('Input Asset Allocation'!$Q$6/100)*data!AJ35)+(('Input Asset Allocation'!$R$6/100)*data!AK35)+(('Input Asset Allocation'!$S$6/100)*data!AL35)+(('Input Asset Allocation'!$T$6/100)*data!AM35)+(('Input Asset Allocation'!$M$6/100)*data!AF35)+(('Input Asset Allocation'!$U$6/100)*data!AN35)</f>
        <v>1.0230592310428619</v>
      </c>
    </row>
    <row r="36" spans="1:41">
      <c r="A36" s="27">
        <v>607</v>
      </c>
      <c r="B36">
        <v>5.7700037956237793</v>
      </c>
      <c r="C36">
        <v>6.2794685363769531</v>
      </c>
      <c r="D36">
        <v>5.2999973297119141</v>
      </c>
      <c r="E36">
        <v>4.4100046157836914</v>
      </c>
      <c r="F36">
        <v>6.6694855690002441</v>
      </c>
      <c r="G36">
        <v>4.3704390525817871</v>
      </c>
      <c r="H36">
        <v>15.050005912780762</v>
      </c>
      <c r="I36">
        <v>5.1900029182434082</v>
      </c>
      <c r="J36">
        <v>7.780003547668457</v>
      </c>
      <c r="K36">
        <v>1.4262557029724121</v>
      </c>
      <c r="L36">
        <v>0.2200007438659668</v>
      </c>
      <c r="M36">
        <v>5.0660014152526855</v>
      </c>
      <c r="N36">
        <v>2.3300051689147949</v>
      </c>
      <c r="O36">
        <v>2.3100018501281738</v>
      </c>
      <c r="P36">
        <v>-0.5184173583984375</v>
      </c>
      <c r="Q36">
        <v>-0.88899731636047363</v>
      </c>
      <c r="R36">
        <v>-0.34999847412109375</v>
      </c>
      <c r="S36">
        <v>0.71294307708740234</v>
      </c>
      <c r="T36">
        <v>1.1800050735473633</v>
      </c>
      <c r="U36" s="27">
        <v>607</v>
      </c>
      <c r="V36">
        <f t="shared" ref="V36:AK52" si="10">(B36/100)+1</f>
        <v>1.0577000379562378</v>
      </c>
      <c r="W36">
        <f t="shared" si="10"/>
        <v>1.0627946853637695</v>
      </c>
      <c r="X36">
        <f t="shared" si="10"/>
        <v>1.0529999732971191</v>
      </c>
      <c r="Y36">
        <f t="shared" si="10"/>
        <v>1.0441000461578369</v>
      </c>
      <c r="Z36">
        <f t="shared" si="10"/>
        <v>1.0666948556900024</v>
      </c>
      <c r="AA36">
        <f t="shared" si="10"/>
        <v>1.0437043905258179</v>
      </c>
      <c r="AB36">
        <f t="shared" si="10"/>
        <v>1.1505000591278076</v>
      </c>
      <c r="AC36">
        <f t="shared" si="10"/>
        <v>1.0519000291824341</v>
      </c>
      <c r="AD36">
        <f t="shared" si="10"/>
        <v>1.0778000354766846</v>
      </c>
      <c r="AE36">
        <f t="shared" si="10"/>
        <v>1.0142625570297241</v>
      </c>
      <c r="AF36">
        <f t="shared" si="10"/>
        <v>1.0022000074386597</v>
      </c>
      <c r="AG36">
        <f t="shared" si="10"/>
        <v>1.0506600141525269</v>
      </c>
      <c r="AH36">
        <f t="shared" si="10"/>
        <v>1.0233000516891479</v>
      </c>
      <c r="AI36">
        <f t="shared" si="10"/>
        <v>1.0231000185012817</v>
      </c>
      <c r="AJ36">
        <f t="shared" si="10"/>
        <v>0.99481582641601563</v>
      </c>
      <c r="AK36">
        <f t="shared" si="8"/>
        <v>0.99111002683639526</v>
      </c>
      <c r="AL36">
        <f t="shared" si="8"/>
        <v>0.99650001525878906</v>
      </c>
      <c r="AM36">
        <f t="shared" si="8"/>
        <v>1.007129430770874</v>
      </c>
      <c r="AN36">
        <f t="shared" si="8"/>
        <v>1.0118000507354736</v>
      </c>
      <c r="AO36" s="29">
        <f>(('Input Asset Allocation'!$C$6/100)*data!V36)+(('Input Asset Allocation'!$D$6/100)*data!W36)+(('Input Asset Allocation'!$E$6/100)*data!X36)+(('Input Asset Allocation'!$F$6/100)*data!Y36)+(('Input Asset Allocation'!$G$6/100)*data!Z36)+(('Input Asset Allocation'!$H$6/100)*data!AA36)+(('Input Asset Allocation'!$I$6/100)*data!AB36)+(('Input Asset Allocation'!$J$6/100)*data!AC36)+(('Input Asset Allocation'!$K$6/100)*data!AD36)+(('Input Asset Allocation'!$L$6/100)*data!AE36)+(('Input Asset Allocation'!$N$6/100)*data!AG36)+(('Input Asset Allocation'!$O$6/100)*data!AH36)+(('Input Asset Allocation'!$P$6/100)*data!AI36)+(('Input Asset Allocation'!$Q$6/100)*data!AJ36)+(('Input Asset Allocation'!$R$6/100)*data!AK36)+(('Input Asset Allocation'!$S$6/100)*data!AL36)+(('Input Asset Allocation'!$T$6/100)*data!AM36)+(('Input Asset Allocation'!$M$6/100)*data!AF36)+(('Input Asset Allocation'!$U$6/100)*data!AN36)</f>
        <v>1.0407533264160156</v>
      </c>
    </row>
    <row r="37" spans="1:41">
      <c r="A37" s="27">
        <v>907</v>
      </c>
      <c r="B37">
        <v>1.5599966049194336</v>
      </c>
      <c r="C37">
        <v>2.0298600196838379</v>
      </c>
      <c r="D37">
        <v>-0.3899991512298584</v>
      </c>
      <c r="E37">
        <v>-3.0900001525878906</v>
      </c>
      <c r="F37">
        <v>2.2305846214294434</v>
      </c>
      <c r="G37">
        <v>-4.4231710433959961</v>
      </c>
      <c r="H37">
        <v>14.520001411437988</v>
      </c>
      <c r="I37">
        <v>1.1299967765808105</v>
      </c>
      <c r="J37">
        <v>1.0499954223632813</v>
      </c>
      <c r="K37">
        <v>-1.2386918067932129</v>
      </c>
      <c r="L37">
        <v>0.32999515533447266</v>
      </c>
      <c r="M37">
        <v>4.0030002593994141</v>
      </c>
      <c r="N37">
        <v>2.760004997253418</v>
      </c>
      <c r="O37">
        <v>3.9000034332275391</v>
      </c>
      <c r="P37">
        <v>2.8449416160583496</v>
      </c>
      <c r="Q37">
        <v>5.6059956550598145</v>
      </c>
      <c r="R37">
        <v>2.760004997253418</v>
      </c>
      <c r="S37">
        <v>2.3542284965515137</v>
      </c>
      <c r="T37">
        <v>1.0499954223632813</v>
      </c>
      <c r="U37" s="27">
        <v>907</v>
      </c>
      <c r="V37">
        <f t="shared" si="10"/>
        <v>1.0155999660491943</v>
      </c>
      <c r="W37">
        <f t="shared" si="10"/>
        <v>1.0202986001968384</v>
      </c>
      <c r="X37">
        <f t="shared" si="10"/>
        <v>0.99610000848770142</v>
      </c>
      <c r="Y37">
        <f t="shared" si="10"/>
        <v>0.96909999847412109</v>
      </c>
      <c r="Z37">
        <f t="shared" si="10"/>
        <v>1.0223058462142944</v>
      </c>
      <c r="AA37">
        <f t="shared" si="10"/>
        <v>0.95576828956603999</v>
      </c>
      <c r="AB37">
        <f t="shared" si="10"/>
        <v>1.1452000141143799</v>
      </c>
      <c r="AC37">
        <f t="shared" si="10"/>
        <v>1.0112999677658081</v>
      </c>
      <c r="AD37">
        <f t="shared" si="10"/>
        <v>1.0104999542236328</v>
      </c>
      <c r="AE37">
        <f t="shared" si="10"/>
        <v>0.98761308193206787</v>
      </c>
      <c r="AF37">
        <f t="shared" si="10"/>
        <v>1.0032999515533447</v>
      </c>
      <c r="AG37">
        <f t="shared" si="10"/>
        <v>1.0400300025939941</v>
      </c>
      <c r="AH37">
        <f t="shared" si="10"/>
        <v>1.0276000499725342</v>
      </c>
      <c r="AI37">
        <f t="shared" si="10"/>
        <v>1.0390000343322754</v>
      </c>
      <c r="AJ37">
        <f t="shared" si="10"/>
        <v>1.0284494161605835</v>
      </c>
      <c r="AK37">
        <f t="shared" si="8"/>
        <v>1.0560599565505981</v>
      </c>
      <c r="AL37">
        <f t="shared" si="8"/>
        <v>1.0276000499725342</v>
      </c>
      <c r="AM37">
        <f t="shared" si="8"/>
        <v>1.0235422849655151</v>
      </c>
      <c r="AN37">
        <f t="shared" si="8"/>
        <v>1.0104999542236328</v>
      </c>
      <c r="AO37" s="29">
        <f>(('Input Asset Allocation'!$C$6/100)*data!V37)+(('Input Asset Allocation'!$D$6/100)*data!W37)+(('Input Asset Allocation'!$E$6/100)*data!X37)+(('Input Asset Allocation'!$F$6/100)*data!Y37)+(('Input Asset Allocation'!$G$6/100)*data!Z37)+(('Input Asset Allocation'!$H$6/100)*data!AA37)+(('Input Asset Allocation'!$I$6/100)*data!AB37)+(('Input Asset Allocation'!$J$6/100)*data!AC37)+(('Input Asset Allocation'!$K$6/100)*data!AD37)+(('Input Asset Allocation'!$L$6/100)*data!AE37)+(('Input Asset Allocation'!$N$6/100)*data!AG37)+(('Input Asset Allocation'!$O$6/100)*data!AH37)+(('Input Asset Allocation'!$P$6/100)*data!AI37)+(('Input Asset Allocation'!$Q$6/100)*data!AJ37)+(('Input Asset Allocation'!$R$6/100)*data!AK37)+(('Input Asset Allocation'!$S$6/100)*data!AL37)+(('Input Asset Allocation'!$T$6/100)*data!AM37)+(('Input Asset Allocation'!$M$6/100)*data!AF37)+(('Input Asset Allocation'!$U$6/100)*data!AN37)</f>
        <v>1.0147453453063964</v>
      </c>
    </row>
    <row r="38" spans="1:41">
      <c r="A38" s="27">
        <v>1207</v>
      </c>
      <c r="B38">
        <v>-3.3399999141693115</v>
      </c>
      <c r="C38">
        <v>-3.3320784568786621</v>
      </c>
      <c r="D38">
        <v>-3.5499989986419678</v>
      </c>
      <c r="E38">
        <v>-4.5799970626831055</v>
      </c>
      <c r="F38">
        <v>-1.7078638076782227</v>
      </c>
      <c r="G38">
        <v>-4.810267448425293</v>
      </c>
      <c r="H38">
        <v>3.6599993705749512</v>
      </c>
      <c r="I38">
        <v>2.3900032043457031</v>
      </c>
      <c r="J38">
        <v>2.7999997138977051</v>
      </c>
      <c r="K38">
        <v>-0.13471245765686035</v>
      </c>
      <c r="L38">
        <v>-1.3000011444091797</v>
      </c>
      <c r="M38">
        <v>2.1129965782165527</v>
      </c>
      <c r="N38">
        <v>7.9200029373168945</v>
      </c>
      <c r="O38">
        <v>9.3799953460693359</v>
      </c>
      <c r="P38">
        <v>3.0007600784301758</v>
      </c>
      <c r="Q38">
        <v>3.2609939575195313</v>
      </c>
      <c r="R38">
        <v>2.8900027275085449</v>
      </c>
      <c r="S38">
        <v>2.1698474884033203</v>
      </c>
      <c r="T38">
        <v>0.85999965667724609</v>
      </c>
      <c r="U38" s="27">
        <v>1207</v>
      </c>
      <c r="V38">
        <f t="shared" si="10"/>
        <v>0.96660000085830688</v>
      </c>
      <c r="W38">
        <f t="shared" si="10"/>
        <v>0.96667921543121338</v>
      </c>
      <c r="X38">
        <f t="shared" si="10"/>
        <v>0.96450001001358032</v>
      </c>
      <c r="Y38">
        <f t="shared" si="10"/>
        <v>0.95420002937316895</v>
      </c>
      <c r="Z38">
        <f t="shared" si="10"/>
        <v>0.98292136192321777</v>
      </c>
      <c r="AA38">
        <f t="shared" si="10"/>
        <v>0.95189732551574702</v>
      </c>
      <c r="AB38">
        <f t="shared" si="10"/>
        <v>1.0365999937057495</v>
      </c>
      <c r="AC38">
        <f t="shared" si="10"/>
        <v>1.023900032043457</v>
      </c>
      <c r="AD38">
        <f t="shared" si="10"/>
        <v>1.0279999971389771</v>
      </c>
      <c r="AE38">
        <f t="shared" si="10"/>
        <v>0.9986528754234314</v>
      </c>
      <c r="AF38">
        <f t="shared" si="10"/>
        <v>0.9869999885559082</v>
      </c>
      <c r="AG38">
        <f t="shared" si="10"/>
        <v>1.0211299657821655</v>
      </c>
      <c r="AH38">
        <f t="shared" si="10"/>
        <v>1.0792000293731689</v>
      </c>
      <c r="AI38">
        <f t="shared" si="10"/>
        <v>1.0937999534606933</v>
      </c>
      <c r="AJ38">
        <f t="shared" si="10"/>
        <v>1.0300076007843018</v>
      </c>
      <c r="AK38">
        <f t="shared" si="8"/>
        <v>1.0326099395751953</v>
      </c>
      <c r="AL38">
        <f t="shared" si="8"/>
        <v>1.0289000272750854</v>
      </c>
      <c r="AM38">
        <f t="shared" si="8"/>
        <v>1.0216984748840332</v>
      </c>
      <c r="AN38">
        <f t="shared" si="8"/>
        <v>1.0085999965667725</v>
      </c>
      <c r="AO38" s="29">
        <f>(('Input Asset Allocation'!$C$6/100)*data!V38)+(('Input Asset Allocation'!$D$6/100)*data!W38)+(('Input Asset Allocation'!$E$6/100)*data!X38)+(('Input Asset Allocation'!$F$6/100)*data!Y38)+(('Input Asset Allocation'!$G$6/100)*data!Z38)+(('Input Asset Allocation'!$H$6/100)*data!AA38)+(('Input Asset Allocation'!$I$6/100)*data!AB38)+(('Input Asset Allocation'!$J$6/100)*data!AC38)+(('Input Asset Allocation'!$K$6/100)*data!AD38)+(('Input Asset Allocation'!$L$6/100)*data!AE38)+(('Input Asset Allocation'!$N$6/100)*data!AG38)+(('Input Asset Allocation'!$O$6/100)*data!AH38)+(('Input Asset Allocation'!$P$6/100)*data!AI38)+(('Input Asset Allocation'!$Q$6/100)*data!AJ38)+(('Input Asset Allocation'!$R$6/100)*data!AK38)+(('Input Asset Allocation'!$S$6/100)*data!AL38)+(('Input Asset Allocation'!$T$6/100)*data!AM38)+(('Input Asset Allocation'!$M$6/100)*data!AF38)+(('Input Asset Allocation'!$U$6/100)*data!AN38)</f>
        <v>0.98952824701070785</v>
      </c>
    </row>
    <row r="39" spans="1:41">
      <c r="A39" s="27">
        <v>308</v>
      </c>
      <c r="B39">
        <v>-9.5200004577636719</v>
      </c>
      <c r="C39">
        <v>-9.4450178146362305</v>
      </c>
      <c r="D39">
        <v>-9.9799995422363281</v>
      </c>
      <c r="E39">
        <v>-9.8999977111816406</v>
      </c>
      <c r="F39">
        <v>-8.8237943649291992</v>
      </c>
      <c r="G39">
        <v>-6.1697959899902344</v>
      </c>
      <c r="H39">
        <v>-10.920000076293945</v>
      </c>
      <c r="I39">
        <v>-2.0099997520446777</v>
      </c>
      <c r="J39">
        <v>-2.6700019836425781</v>
      </c>
      <c r="K39">
        <v>-5.7417449951171875</v>
      </c>
      <c r="L39">
        <v>-2.9999971389770508</v>
      </c>
      <c r="M39">
        <v>1.371002197265625</v>
      </c>
      <c r="N39">
        <v>1.1700034141540527</v>
      </c>
      <c r="O39">
        <v>4.4999957084655762</v>
      </c>
      <c r="P39">
        <v>2.1685481071472168</v>
      </c>
      <c r="Q39">
        <v>6.6319942474365234</v>
      </c>
      <c r="R39">
        <v>2.3499965667724609</v>
      </c>
      <c r="S39">
        <v>2.7265310287475586</v>
      </c>
      <c r="T39">
        <v>0.42999982833862305</v>
      </c>
      <c r="U39" s="27">
        <v>308</v>
      </c>
      <c r="V39">
        <f t="shared" si="10"/>
        <v>0.90479999542236333</v>
      </c>
      <c r="W39">
        <f t="shared" si="10"/>
        <v>0.90554982185363775</v>
      </c>
      <c r="X39">
        <f t="shared" si="10"/>
        <v>0.90020000457763671</v>
      </c>
      <c r="Y39">
        <f t="shared" si="10"/>
        <v>0.90100002288818359</v>
      </c>
      <c r="Z39">
        <f t="shared" si="10"/>
        <v>0.91176205635070806</v>
      </c>
      <c r="AA39">
        <f t="shared" si="10"/>
        <v>0.93830204010009766</v>
      </c>
      <c r="AB39">
        <f t="shared" si="10"/>
        <v>0.89079999923706055</v>
      </c>
      <c r="AC39">
        <f t="shared" si="10"/>
        <v>0.97990000247955322</v>
      </c>
      <c r="AD39">
        <f t="shared" si="10"/>
        <v>0.97329998016357422</v>
      </c>
      <c r="AE39">
        <f t="shared" si="10"/>
        <v>0.94258255004882807</v>
      </c>
      <c r="AF39">
        <f t="shared" si="10"/>
        <v>0.97000002861022949</v>
      </c>
      <c r="AG39">
        <f t="shared" si="10"/>
        <v>1.0137100219726563</v>
      </c>
      <c r="AH39">
        <f t="shared" si="10"/>
        <v>1.0117000341415405</v>
      </c>
      <c r="AI39">
        <f t="shared" si="10"/>
        <v>1.0449999570846558</v>
      </c>
      <c r="AJ39">
        <f t="shared" si="10"/>
        <v>1.0216854810714722</v>
      </c>
      <c r="AK39">
        <f t="shared" si="8"/>
        <v>1.0663199424743652</v>
      </c>
      <c r="AL39">
        <f t="shared" si="8"/>
        <v>1.0234999656677246</v>
      </c>
      <c r="AM39">
        <f t="shared" si="8"/>
        <v>1.0272653102874756</v>
      </c>
      <c r="AN39">
        <f t="shared" si="8"/>
        <v>1.0042999982833862</v>
      </c>
      <c r="AO39" s="29">
        <f>(('Input Asset Allocation'!$C$6/100)*data!V39)+(('Input Asset Allocation'!$D$6/100)*data!W39)+(('Input Asset Allocation'!$E$6/100)*data!X39)+(('Input Asset Allocation'!$F$6/100)*data!Y39)+(('Input Asset Allocation'!$G$6/100)*data!Z39)+(('Input Asset Allocation'!$H$6/100)*data!AA39)+(('Input Asset Allocation'!$I$6/100)*data!AB39)+(('Input Asset Allocation'!$J$6/100)*data!AC39)+(('Input Asset Allocation'!$K$6/100)*data!AD39)+(('Input Asset Allocation'!$L$6/100)*data!AE39)+(('Input Asset Allocation'!$N$6/100)*data!AG39)+(('Input Asset Allocation'!$O$6/100)*data!AH39)+(('Input Asset Allocation'!$P$6/100)*data!AI39)+(('Input Asset Allocation'!$Q$6/100)*data!AJ39)+(('Input Asset Allocation'!$R$6/100)*data!AK39)+(('Input Asset Allocation'!$S$6/100)*data!AL39)+(('Input Asset Allocation'!$T$6/100)*data!AM39)+(('Input Asset Allocation'!$M$6/100)*data!AF39)+(('Input Asset Allocation'!$U$6/100)*data!AN39)</f>
        <v>0.94959403231143957</v>
      </c>
    </row>
    <row r="40" spans="1:41">
      <c r="A40" s="27">
        <v>608</v>
      </c>
      <c r="B40">
        <v>-1.6900002956390381</v>
      </c>
      <c r="C40">
        <v>-2.7269721031188965</v>
      </c>
      <c r="D40">
        <v>2.6700019836425781</v>
      </c>
      <c r="E40">
        <v>0.58000087738037109</v>
      </c>
      <c r="F40">
        <v>-1.9268274307250977</v>
      </c>
      <c r="G40">
        <v>-4.2829990386962891</v>
      </c>
      <c r="H40">
        <v>-0.80000162124633789</v>
      </c>
      <c r="I40">
        <v>2.5799989700317383</v>
      </c>
      <c r="J40">
        <v>-0.279998779296875</v>
      </c>
      <c r="K40">
        <v>4.9416542053222656</v>
      </c>
      <c r="L40">
        <v>1.7500042915344238</v>
      </c>
      <c r="M40">
        <v>0.3170013427734375</v>
      </c>
      <c r="N40">
        <v>4.4999957084655762</v>
      </c>
      <c r="O40">
        <v>1.0100007057189941</v>
      </c>
      <c r="P40">
        <v>-1.0207056999206543</v>
      </c>
      <c r="Q40">
        <v>-2.9120028018951416</v>
      </c>
      <c r="R40">
        <v>-0.95999836921691895</v>
      </c>
      <c r="S40">
        <v>-0.63807964324951172</v>
      </c>
      <c r="T40">
        <v>0.42999982833862305</v>
      </c>
      <c r="U40" s="27">
        <v>608</v>
      </c>
      <c r="V40">
        <f t="shared" si="10"/>
        <v>0.98309999704360962</v>
      </c>
      <c r="W40">
        <f t="shared" si="10"/>
        <v>0.97273027896881104</v>
      </c>
      <c r="X40">
        <f t="shared" si="10"/>
        <v>1.0267000198364258</v>
      </c>
      <c r="Y40">
        <f t="shared" si="10"/>
        <v>1.0058000087738037</v>
      </c>
      <c r="Z40">
        <f t="shared" si="10"/>
        <v>0.98073172569274902</v>
      </c>
      <c r="AA40">
        <f t="shared" si="10"/>
        <v>0.95717000961303711</v>
      </c>
      <c r="AB40">
        <f t="shared" si="10"/>
        <v>0.99199998378753662</v>
      </c>
      <c r="AC40">
        <f t="shared" si="10"/>
        <v>1.0257999897003174</v>
      </c>
      <c r="AD40">
        <f t="shared" si="10"/>
        <v>0.99720001220703125</v>
      </c>
      <c r="AE40">
        <f t="shared" si="10"/>
        <v>1.0494165420532227</v>
      </c>
      <c r="AF40">
        <f t="shared" si="10"/>
        <v>1.0175000429153442</v>
      </c>
      <c r="AG40">
        <f t="shared" si="10"/>
        <v>1.0031700134277344</v>
      </c>
      <c r="AH40">
        <f t="shared" si="10"/>
        <v>1.0449999570846558</v>
      </c>
      <c r="AI40">
        <f t="shared" si="10"/>
        <v>1.0101000070571899</v>
      </c>
      <c r="AJ40">
        <f t="shared" si="10"/>
        <v>0.98979294300079346</v>
      </c>
      <c r="AK40">
        <f t="shared" si="8"/>
        <v>0.97087997198104858</v>
      </c>
      <c r="AL40">
        <f t="shared" si="8"/>
        <v>0.99040001630783081</v>
      </c>
      <c r="AM40">
        <f t="shared" si="8"/>
        <v>0.99361920356750488</v>
      </c>
      <c r="AN40">
        <f t="shared" si="8"/>
        <v>1.0042999982833862</v>
      </c>
      <c r="AO40" s="29">
        <f>(('Input Asset Allocation'!$C$6/100)*data!V40)+(('Input Asset Allocation'!$D$6/100)*data!W40)+(('Input Asset Allocation'!$E$6/100)*data!X40)+(('Input Asset Allocation'!$F$6/100)*data!Y40)+(('Input Asset Allocation'!$G$6/100)*data!Z40)+(('Input Asset Allocation'!$H$6/100)*data!AA40)+(('Input Asset Allocation'!$I$6/100)*data!AB40)+(('Input Asset Allocation'!$J$6/100)*data!AC40)+(('Input Asset Allocation'!$K$6/100)*data!AD40)+(('Input Asset Allocation'!$L$6/100)*data!AE40)+(('Input Asset Allocation'!$N$6/100)*data!AG40)+(('Input Asset Allocation'!$O$6/100)*data!AH40)+(('Input Asset Allocation'!$P$6/100)*data!AI40)+(('Input Asset Allocation'!$Q$6/100)*data!AJ40)+(('Input Asset Allocation'!$R$6/100)*data!AK40)+(('Input Asset Allocation'!$S$6/100)*data!AL40)+(('Input Asset Allocation'!$T$6/100)*data!AM40)+(('Input Asset Allocation'!$M$6/100)*data!AF40)+(('Input Asset Allocation'!$U$6/100)*data!AN40)</f>
        <v>0.99177715063095107</v>
      </c>
    </row>
    <row r="41" spans="1:41">
      <c r="A41" s="27">
        <v>908</v>
      </c>
      <c r="B41">
        <v>-8.7300004959106445</v>
      </c>
      <c r="C41">
        <v>-8.3700895309448242</v>
      </c>
      <c r="D41">
        <v>-12.910002708435059</v>
      </c>
      <c r="E41">
        <v>-1.109999418258667</v>
      </c>
      <c r="F41">
        <v>-20.498298645019531</v>
      </c>
      <c r="G41">
        <v>-23.928886413574219</v>
      </c>
      <c r="H41">
        <v>-26.85999870300293</v>
      </c>
      <c r="I41">
        <v>-10.329998016357422</v>
      </c>
      <c r="J41">
        <v>-6.7600011825561523</v>
      </c>
      <c r="K41">
        <v>-6.9879889488220215</v>
      </c>
      <c r="L41">
        <v>-8.8900032043457031</v>
      </c>
      <c r="M41">
        <v>-0.63300132751464844</v>
      </c>
      <c r="N41">
        <v>2.090001106262207</v>
      </c>
      <c r="O41">
        <v>0.98999738693237305</v>
      </c>
      <c r="P41">
        <v>-0.48841238021850586</v>
      </c>
      <c r="Q41">
        <v>-3.8339972496032715</v>
      </c>
      <c r="R41">
        <v>-0.12999773025512695</v>
      </c>
      <c r="S41">
        <v>0.15585422515869141</v>
      </c>
      <c r="T41">
        <v>0.3600001335144043</v>
      </c>
      <c r="U41" s="27">
        <v>908</v>
      </c>
      <c r="V41">
        <f t="shared" si="10"/>
        <v>0.91269999504089361</v>
      </c>
      <c r="W41">
        <f t="shared" si="10"/>
        <v>0.91629910469055176</v>
      </c>
      <c r="X41">
        <f t="shared" si="10"/>
        <v>0.87089997291564947</v>
      </c>
      <c r="Y41">
        <f t="shared" si="10"/>
        <v>0.98890000581741333</v>
      </c>
      <c r="Z41">
        <f t="shared" si="10"/>
        <v>0.7950170135498047</v>
      </c>
      <c r="AA41">
        <f t="shared" si="10"/>
        <v>0.76071113586425776</v>
      </c>
      <c r="AB41">
        <f t="shared" si="10"/>
        <v>0.7314000129699707</v>
      </c>
      <c r="AC41">
        <f t="shared" si="10"/>
        <v>0.89670001983642578</v>
      </c>
      <c r="AD41">
        <f t="shared" si="10"/>
        <v>0.93239998817443848</v>
      </c>
      <c r="AE41">
        <f t="shared" si="10"/>
        <v>0.93012011051177979</v>
      </c>
      <c r="AF41">
        <f t="shared" si="10"/>
        <v>0.91109996795654302</v>
      </c>
      <c r="AG41">
        <f t="shared" si="10"/>
        <v>0.99366998672485352</v>
      </c>
      <c r="AH41">
        <f t="shared" si="10"/>
        <v>1.0209000110626221</v>
      </c>
      <c r="AI41">
        <f t="shared" si="10"/>
        <v>1.0098999738693237</v>
      </c>
      <c r="AJ41">
        <f t="shared" si="10"/>
        <v>0.99511587619781494</v>
      </c>
      <c r="AK41">
        <f t="shared" si="8"/>
        <v>0.96166002750396729</v>
      </c>
      <c r="AL41">
        <f t="shared" si="8"/>
        <v>0.99870002269744873</v>
      </c>
      <c r="AM41">
        <f t="shared" si="8"/>
        <v>1.0015585422515869</v>
      </c>
      <c r="AN41">
        <f t="shared" si="8"/>
        <v>1.003600001335144</v>
      </c>
      <c r="AO41" s="29">
        <f>(('Input Asset Allocation'!$C$6/100)*data!V41)+(('Input Asset Allocation'!$D$6/100)*data!W41)+(('Input Asset Allocation'!$E$6/100)*data!X41)+(('Input Asset Allocation'!$F$6/100)*data!Y41)+(('Input Asset Allocation'!$G$6/100)*data!Z41)+(('Input Asset Allocation'!$H$6/100)*data!AA41)+(('Input Asset Allocation'!$I$6/100)*data!AB41)+(('Input Asset Allocation'!$J$6/100)*data!AC41)+(('Input Asset Allocation'!$K$6/100)*data!AD41)+(('Input Asset Allocation'!$L$6/100)*data!AE41)+(('Input Asset Allocation'!$N$6/100)*data!AG41)+(('Input Asset Allocation'!$O$6/100)*data!AH41)+(('Input Asset Allocation'!$P$6/100)*data!AI41)+(('Input Asset Allocation'!$Q$6/100)*data!AJ41)+(('Input Asset Allocation'!$R$6/100)*data!AK41)+(('Input Asset Allocation'!$S$6/100)*data!AL41)+(('Input Asset Allocation'!$T$6/100)*data!AM41)+(('Input Asset Allocation'!$M$6/100)*data!AF41)+(('Input Asset Allocation'!$U$6/100)*data!AN41)</f>
        <v>0.92813991782665251</v>
      </c>
    </row>
    <row r="42" spans="1:41">
      <c r="A42" s="27">
        <v>1208</v>
      </c>
      <c r="B42">
        <v>-22.780000686645508</v>
      </c>
      <c r="C42">
        <v>-21.944009780883789</v>
      </c>
      <c r="D42">
        <v>-27.270000457763672</v>
      </c>
      <c r="E42">
        <v>-26.120000839233398</v>
      </c>
      <c r="F42">
        <v>-19.900762557983398</v>
      </c>
      <c r="G42">
        <v>-22.099405288696289</v>
      </c>
      <c r="H42">
        <v>-27.600002288818359</v>
      </c>
      <c r="I42">
        <v>-10.220003128051758</v>
      </c>
      <c r="J42">
        <v>-16.729999542236328</v>
      </c>
      <c r="K42">
        <v>-22.936885833740234</v>
      </c>
      <c r="L42">
        <v>-17.879999160766602</v>
      </c>
      <c r="M42">
        <v>-10.939997673034668</v>
      </c>
      <c r="N42">
        <v>7.3300004005432129</v>
      </c>
      <c r="O42">
        <v>2.7400016784667969</v>
      </c>
      <c r="P42">
        <v>4.5797109603881836</v>
      </c>
      <c r="Q42">
        <v>5.2539944648742676</v>
      </c>
      <c r="R42">
        <v>3.5799980163574219</v>
      </c>
      <c r="S42">
        <v>2.6822447776794434</v>
      </c>
      <c r="T42">
        <v>4.9996376037597656E-2</v>
      </c>
      <c r="U42" s="27">
        <v>1208</v>
      </c>
      <c r="V42">
        <f t="shared" si="10"/>
        <v>0.77219999313354493</v>
      </c>
      <c r="W42">
        <f t="shared" si="10"/>
        <v>0.78055990219116211</v>
      </c>
      <c r="X42">
        <f t="shared" si="10"/>
        <v>0.72729999542236334</v>
      </c>
      <c r="Y42">
        <f t="shared" si="10"/>
        <v>0.73879999160766596</v>
      </c>
      <c r="Z42">
        <f t="shared" si="10"/>
        <v>0.80099237442016602</v>
      </c>
      <c r="AA42">
        <f t="shared" si="10"/>
        <v>0.77900594711303706</v>
      </c>
      <c r="AB42">
        <f t="shared" si="10"/>
        <v>0.72399997711181641</v>
      </c>
      <c r="AC42">
        <f t="shared" si="10"/>
        <v>0.89779996871948242</v>
      </c>
      <c r="AD42">
        <f t="shared" si="10"/>
        <v>0.83270000457763671</v>
      </c>
      <c r="AE42">
        <f t="shared" si="10"/>
        <v>0.77063114166259772</v>
      </c>
      <c r="AF42">
        <f t="shared" si="10"/>
        <v>0.82120000839233398</v>
      </c>
      <c r="AG42">
        <f t="shared" si="10"/>
        <v>0.89060002326965337</v>
      </c>
      <c r="AH42">
        <f t="shared" si="10"/>
        <v>1.0733000040054321</v>
      </c>
      <c r="AI42">
        <f t="shared" si="10"/>
        <v>1.027400016784668</v>
      </c>
      <c r="AJ42">
        <f t="shared" si="10"/>
        <v>1.0457971096038818</v>
      </c>
      <c r="AK42">
        <f t="shared" si="8"/>
        <v>1.0525399446487427</v>
      </c>
      <c r="AL42">
        <f t="shared" si="8"/>
        <v>1.0357999801635742</v>
      </c>
      <c r="AM42">
        <f t="shared" si="8"/>
        <v>1.0268224477767944</v>
      </c>
      <c r="AN42">
        <f t="shared" si="8"/>
        <v>1.000499963760376</v>
      </c>
      <c r="AO42" s="29">
        <f>(('Input Asset Allocation'!$C$6/100)*data!V42)+(('Input Asset Allocation'!$D$6/100)*data!W42)+(('Input Asset Allocation'!$E$6/100)*data!X42)+(('Input Asset Allocation'!$F$6/100)*data!Y42)+(('Input Asset Allocation'!$G$6/100)*data!Z42)+(('Input Asset Allocation'!$H$6/100)*data!AA42)+(('Input Asset Allocation'!$I$6/100)*data!AB42)+(('Input Asset Allocation'!$J$6/100)*data!AC42)+(('Input Asset Allocation'!$K$6/100)*data!AD42)+(('Input Asset Allocation'!$L$6/100)*data!AE42)+(('Input Asset Allocation'!$N$6/100)*data!AG42)+(('Input Asset Allocation'!$O$6/100)*data!AH42)+(('Input Asset Allocation'!$P$6/100)*data!AI42)+(('Input Asset Allocation'!$Q$6/100)*data!AJ42)+(('Input Asset Allocation'!$R$6/100)*data!AK42)+(('Input Asset Allocation'!$S$6/100)*data!AL42)+(('Input Asset Allocation'!$T$6/100)*data!AM42)+(('Input Asset Allocation'!$M$6/100)*data!AF42)+(('Input Asset Allocation'!$U$6/100)*data!AN42)</f>
        <v>0.84511172990798966</v>
      </c>
    </row>
    <row r="43" spans="1:41">
      <c r="A43" s="27">
        <v>309</v>
      </c>
      <c r="B43">
        <v>-10.79999828338623</v>
      </c>
      <c r="C43">
        <v>-11.012005805969238</v>
      </c>
      <c r="D43">
        <v>-8.9799995422363281</v>
      </c>
      <c r="E43">
        <v>-14.950000762939453</v>
      </c>
      <c r="F43">
        <v>-13.850956916809082</v>
      </c>
      <c r="G43">
        <v>-9.4761257171630859</v>
      </c>
      <c r="H43">
        <v>1.0200023651123047</v>
      </c>
      <c r="I43">
        <v>0.84999799728393555</v>
      </c>
      <c r="J43">
        <v>-3.6599993705749512</v>
      </c>
      <c r="K43">
        <v>9.8005409240722656</v>
      </c>
      <c r="L43">
        <v>5.9800028800964355</v>
      </c>
      <c r="M43">
        <v>-13.690000534057617</v>
      </c>
      <c r="N43">
        <v>1.3200044631958008</v>
      </c>
      <c r="O43">
        <v>0.73000192642211914</v>
      </c>
      <c r="P43">
        <v>0.11687278747558594</v>
      </c>
      <c r="Q43">
        <v>-3.2540023326873779</v>
      </c>
      <c r="R43">
        <v>0.90999603271484375</v>
      </c>
      <c r="S43">
        <v>0.56897401809692383</v>
      </c>
      <c r="T43">
        <v>5.9998035430908203E-2</v>
      </c>
      <c r="U43" s="27">
        <v>309</v>
      </c>
      <c r="V43">
        <f t="shared" si="10"/>
        <v>0.89200001716613775</v>
      </c>
      <c r="W43">
        <f t="shared" si="10"/>
        <v>0.88987994194030762</v>
      </c>
      <c r="X43">
        <f t="shared" si="10"/>
        <v>0.91020000457763672</v>
      </c>
      <c r="Y43">
        <f t="shared" si="10"/>
        <v>0.85049999237060547</v>
      </c>
      <c r="Z43">
        <f t="shared" si="10"/>
        <v>0.86149043083190913</v>
      </c>
      <c r="AA43">
        <f t="shared" si="10"/>
        <v>0.90523874282836914</v>
      </c>
      <c r="AB43">
        <f t="shared" si="10"/>
        <v>1.010200023651123</v>
      </c>
      <c r="AC43">
        <f t="shared" si="10"/>
        <v>1.0084999799728394</v>
      </c>
      <c r="AD43">
        <f t="shared" si="10"/>
        <v>0.96340000629425049</v>
      </c>
      <c r="AE43">
        <f t="shared" si="10"/>
        <v>1.0980054092407228</v>
      </c>
      <c r="AF43">
        <f t="shared" si="10"/>
        <v>1.0598000288009644</v>
      </c>
      <c r="AG43">
        <f t="shared" si="10"/>
        <v>0.86309999465942377</v>
      </c>
      <c r="AH43">
        <f t="shared" si="10"/>
        <v>1.013200044631958</v>
      </c>
      <c r="AI43">
        <f t="shared" si="10"/>
        <v>1.0073000192642212</v>
      </c>
      <c r="AJ43">
        <f t="shared" si="10"/>
        <v>1.0011687278747559</v>
      </c>
      <c r="AK43">
        <f t="shared" si="8"/>
        <v>0.96745997667312622</v>
      </c>
      <c r="AL43">
        <f t="shared" si="8"/>
        <v>1.0090999603271484</v>
      </c>
      <c r="AM43">
        <f t="shared" si="8"/>
        <v>1.0056897401809692</v>
      </c>
      <c r="AN43">
        <f t="shared" si="8"/>
        <v>1.0005999803543091</v>
      </c>
      <c r="AO43" s="29">
        <f>(('Input Asset Allocation'!$C$6/100)*data!V43)+(('Input Asset Allocation'!$D$6/100)*data!W43)+(('Input Asset Allocation'!$E$6/100)*data!X43)+(('Input Asset Allocation'!$F$6/100)*data!Y43)+(('Input Asset Allocation'!$G$6/100)*data!Z43)+(('Input Asset Allocation'!$H$6/100)*data!AA43)+(('Input Asset Allocation'!$I$6/100)*data!AB43)+(('Input Asset Allocation'!$J$6/100)*data!AC43)+(('Input Asset Allocation'!$K$6/100)*data!AD43)+(('Input Asset Allocation'!$L$6/100)*data!AE43)+(('Input Asset Allocation'!$N$6/100)*data!AG43)+(('Input Asset Allocation'!$O$6/100)*data!AH43)+(('Input Asset Allocation'!$P$6/100)*data!AI43)+(('Input Asset Allocation'!$Q$6/100)*data!AJ43)+(('Input Asset Allocation'!$R$6/100)*data!AK43)+(('Input Asset Allocation'!$S$6/100)*data!AL43)+(('Input Asset Allocation'!$T$6/100)*data!AM43)+(('Input Asset Allocation'!$M$6/100)*data!AF43)+(('Input Asset Allocation'!$U$6/100)*data!AN43)</f>
        <v>0.93067674927711497</v>
      </c>
    </row>
    <row r="44" spans="1:41">
      <c r="A44" s="27">
        <v>609</v>
      </c>
      <c r="B44">
        <v>16.817998886108398</v>
      </c>
      <c r="C44">
        <v>15.929555892944336</v>
      </c>
      <c r="D44">
        <v>20.799995422363281</v>
      </c>
      <c r="E44">
        <v>20.684003829956055</v>
      </c>
      <c r="F44">
        <v>25.848842620849609</v>
      </c>
      <c r="G44">
        <v>34.548698425292969</v>
      </c>
      <c r="H44">
        <v>34.840000152587891</v>
      </c>
      <c r="I44">
        <v>6.2600016593933105</v>
      </c>
      <c r="J44">
        <v>4.9600005149841309</v>
      </c>
      <c r="K44">
        <v>20.382869720458984</v>
      </c>
      <c r="L44">
        <v>23.070001602172852</v>
      </c>
      <c r="M44">
        <v>-9.0300025939941406</v>
      </c>
      <c r="N44">
        <v>1.1500000953674316</v>
      </c>
      <c r="O44">
        <v>-1.2000024318695068</v>
      </c>
      <c r="P44">
        <v>1.7823338508605957</v>
      </c>
      <c r="Q44">
        <v>4.9329996109008789</v>
      </c>
      <c r="R44">
        <v>1.6800045967102051</v>
      </c>
      <c r="S44">
        <v>1.4260172843933105</v>
      </c>
      <c r="T44">
        <v>3.9994716644287109E-2</v>
      </c>
      <c r="U44" s="27">
        <v>609</v>
      </c>
      <c r="V44">
        <f t="shared" si="10"/>
        <v>1.168179988861084</v>
      </c>
      <c r="W44">
        <f t="shared" si="10"/>
        <v>1.1592955589294434</v>
      </c>
      <c r="X44">
        <f t="shared" si="10"/>
        <v>1.2079999542236328</v>
      </c>
      <c r="Y44">
        <f t="shared" si="10"/>
        <v>1.2068400382995605</v>
      </c>
      <c r="Z44">
        <f t="shared" si="10"/>
        <v>1.2584884262084961</v>
      </c>
      <c r="AA44">
        <f t="shared" si="10"/>
        <v>1.3454869842529296</v>
      </c>
      <c r="AB44">
        <f t="shared" si="10"/>
        <v>1.3484000015258788</v>
      </c>
      <c r="AC44">
        <f t="shared" si="10"/>
        <v>1.0626000165939331</v>
      </c>
      <c r="AD44">
        <f t="shared" si="10"/>
        <v>1.0496000051498413</v>
      </c>
      <c r="AE44">
        <f t="shared" si="10"/>
        <v>1.2038286972045897</v>
      </c>
      <c r="AF44">
        <f t="shared" si="10"/>
        <v>1.2307000160217285</v>
      </c>
      <c r="AG44">
        <f t="shared" si="10"/>
        <v>0.90969997406005865</v>
      </c>
      <c r="AH44">
        <f t="shared" si="10"/>
        <v>1.0115000009536743</v>
      </c>
      <c r="AI44">
        <f t="shared" si="10"/>
        <v>0.98799997568130493</v>
      </c>
      <c r="AJ44">
        <f t="shared" si="10"/>
        <v>1.017823338508606</v>
      </c>
      <c r="AK44">
        <f t="shared" si="8"/>
        <v>1.0493299961090088</v>
      </c>
      <c r="AL44">
        <f t="shared" si="8"/>
        <v>1.0168000459671021</v>
      </c>
      <c r="AM44">
        <f t="shared" si="8"/>
        <v>1.0142601728439331</v>
      </c>
      <c r="AN44">
        <f t="shared" si="8"/>
        <v>1.0003999471664429</v>
      </c>
      <c r="AO44" s="29">
        <f>(('Input Asset Allocation'!$C$6/100)*data!V44)+(('Input Asset Allocation'!$D$6/100)*data!W44)+(('Input Asset Allocation'!$E$6/100)*data!X44)+(('Input Asset Allocation'!$F$6/100)*data!Y44)+(('Input Asset Allocation'!$G$6/100)*data!Z44)+(('Input Asset Allocation'!$H$6/100)*data!AA44)+(('Input Asset Allocation'!$I$6/100)*data!AB44)+(('Input Asset Allocation'!$J$6/100)*data!AC44)+(('Input Asset Allocation'!$K$6/100)*data!AD44)+(('Input Asset Allocation'!$L$6/100)*data!AE44)+(('Input Asset Allocation'!$N$6/100)*data!AG44)+(('Input Asset Allocation'!$O$6/100)*data!AH44)+(('Input Asset Allocation'!$P$6/100)*data!AI44)+(('Input Asset Allocation'!$Q$6/100)*data!AJ44)+(('Input Asset Allocation'!$R$6/100)*data!AK44)+(('Input Asset Allocation'!$S$6/100)*data!AL44)+(('Input Asset Allocation'!$T$6/100)*data!AM44)+(('Input Asset Allocation'!$M$6/100)*data!AF44)+(('Input Asset Allocation'!$U$6/100)*data!AN44)</f>
        <v>1.1250428690195082</v>
      </c>
    </row>
    <row r="45" spans="1:41">
      <c r="A45" s="27">
        <v>909</v>
      </c>
      <c r="B45">
        <v>16.304958343505859</v>
      </c>
      <c r="C45">
        <v>15.599739074707031</v>
      </c>
      <c r="D45">
        <v>20.620000839233398</v>
      </c>
      <c r="E45">
        <v>19.280004501342773</v>
      </c>
      <c r="F45">
        <v>19.521141052246094</v>
      </c>
      <c r="G45">
        <v>22.177112579345703</v>
      </c>
      <c r="H45">
        <v>21.035993576049805</v>
      </c>
      <c r="I45">
        <v>7.2739958763122559</v>
      </c>
      <c r="J45">
        <v>6.4599990844726563</v>
      </c>
      <c r="K45">
        <v>10.533559799194336</v>
      </c>
      <c r="L45">
        <v>14.219999313354492</v>
      </c>
      <c r="M45">
        <v>-7.3199987411499023</v>
      </c>
      <c r="N45">
        <v>1.0100007057189941</v>
      </c>
      <c r="O45">
        <v>0.25999546051025391</v>
      </c>
      <c r="P45">
        <v>3.7447571754455566</v>
      </c>
      <c r="Q45">
        <v>6.2309980392456055</v>
      </c>
      <c r="R45">
        <v>3.2130956649780273</v>
      </c>
      <c r="S45">
        <v>1.3963818550109863</v>
      </c>
      <c r="T45">
        <v>3.9994716644287109E-2</v>
      </c>
      <c r="U45" s="27">
        <v>909</v>
      </c>
      <c r="V45">
        <f t="shared" si="10"/>
        <v>1.1630495834350585</v>
      </c>
      <c r="W45">
        <f t="shared" si="10"/>
        <v>1.1559973907470704</v>
      </c>
      <c r="X45">
        <f t="shared" si="10"/>
        <v>1.2062000083923339</v>
      </c>
      <c r="Y45">
        <f t="shared" si="10"/>
        <v>1.1928000450134277</v>
      </c>
      <c r="Z45">
        <f t="shared" si="10"/>
        <v>1.1952114105224609</v>
      </c>
      <c r="AA45">
        <f t="shared" si="10"/>
        <v>1.2217711257934569</v>
      </c>
      <c r="AB45">
        <f t="shared" si="10"/>
        <v>1.2103599357604979</v>
      </c>
      <c r="AC45">
        <f t="shared" si="10"/>
        <v>1.0727399587631226</v>
      </c>
      <c r="AD45">
        <f t="shared" si="10"/>
        <v>1.0645999908447266</v>
      </c>
      <c r="AE45">
        <f t="shared" si="10"/>
        <v>1.1053355979919433</v>
      </c>
      <c r="AF45">
        <f t="shared" si="10"/>
        <v>1.1421999931335449</v>
      </c>
      <c r="AG45">
        <f t="shared" si="10"/>
        <v>0.92680001258850098</v>
      </c>
      <c r="AH45">
        <f t="shared" si="10"/>
        <v>1.0101000070571899</v>
      </c>
      <c r="AI45">
        <f t="shared" si="10"/>
        <v>1.0025999546051025</v>
      </c>
      <c r="AJ45">
        <f t="shared" si="10"/>
        <v>1.0374475717544556</v>
      </c>
      <c r="AK45">
        <f t="shared" si="8"/>
        <v>1.0623099803924561</v>
      </c>
      <c r="AL45">
        <f t="shared" si="8"/>
        <v>1.0321309566497803</v>
      </c>
      <c r="AM45">
        <f t="shared" si="8"/>
        <v>1.0139638185501099</v>
      </c>
      <c r="AN45">
        <f t="shared" si="8"/>
        <v>1.0003999471664429</v>
      </c>
      <c r="AO45" s="29">
        <f>(('Input Asset Allocation'!$C$6/100)*data!V45)+(('Input Asset Allocation'!$D$6/100)*data!W45)+(('Input Asset Allocation'!$E$6/100)*data!X45)+(('Input Asset Allocation'!$F$6/100)*data!Y45)+(('Input Asset Allocation'!$G$6/100)*data!Z45)+(('Input Asset Allocation'!$H$6/100)*data!AA45)+(('Input Asset Allocation'!$I$6/100)*data!AB45)+(('Input Asset Allocation'!$J$6/100)*data!AC45)+(('Input Asset Allocation'!$K$6/100)*data!AD45)+(('Input Asset Allocation'!$L$6/100)*data!AE45)+(('Input Asset Allocation'!$N$6/100)*data!AG45)+(('Input Asset Allocation'!$O$6/100)*data!AH45)+(('Input Asset Allocation'!$P$6/100)*data!AI45)+(('Input Asset Allocation'!$Q$6/100)*data!AJ45)+(('Input Asset Allocation'!$R$6/100)*data!AK45)+(('Input Asset Allocation'!$S$6/100)*data!AL45)+(('Input Asset Allocation'!$T$6/100)*data!AM45)+(('Input Asset Allocation'!$M$6/100)*data!AF45)+(('Input Asset Allocation'!$U$6/100)*data!AN45)</f>
        <v>1.1095818927526473</v>
      </c>
    </row>
    <row r="46" spans="1:41">
      <c r="A46" s="27">
        <v>1209</v>
      </c>
      <c r="B46">
        <v>5.8984994888305664</v>
      </c>
      <c r="C46">
        <v>6.0361385345458984</v>
      </c>
      <c r="D46">
        <v>5.9200048446655273</v>
      </c>
      <c r="E46">
        <v>3.8699984550476074</v>
      </c>
      <c r="F46">
        <v>2.2207498550415039</v>
      </c>
      <c r="G46">
        <v>-1.013559103012085</v>
      </c>
      <c r="H46">
        <v>8.5765838623046875</v>
      </c>
      <c r="I46">
        <v>3.1419992446899414</v>
      </c>
      <c r="J46">
        <v>6.3300013542175293</v>
      </c>
      <c r="K46">
        <v>3.7763357162475586</v>
      </c>
      <c r="L46">
        <v>6.2000036239624023</v>
      </c>
      <c r="M46">
        <v>-3.479999303817749</v>
      </c>
      <c r="N46">
        <v>2.7099967002868652</v>
      </c>
      <c r="O46">
        <v>-4.5499982833862305</v>
      </c>
      <c r="P46">
        <v>0.19844770431518555</v>
      </c>
      <c r="Q46">
        <v>-0.84599852561950684</v>
      </c>
      <c r="R46">
        <v>0.52177906036376953</v>
      </c>
      <c r="S46">
        <v>0.38447380065917969</v>
      </c>
      <c r="T46">
        <v>1.0001659393310547E-2</v>
      </c>
      <c r="U46" s="27">
        <v>1209</v>
      </c>
      <c r="V46">
        <f t="shared" si="10"/>
        <v>1.0589849948883057</v>
      </c>
      <c r="W46">
        <f t="shared" si="10"/>
        <v>1.060361385345459</v>
      </c>
      <c r="X46">
        <f t="shared" si="10"/>
        <v>1.0592000484466553</v>
      </c>
      <c r="Y46">
        <f t="shared" si="10"/>
        <v>1.0386999845504761</v>
      </c>
      <c r="Z46">
        <f t="shared" si="10"/>
        <v>1.022207498550415</v>
      </c>
      <c r="AA46">
        <f t="shared" si="10"/>
        <v>0.98986440896987915</v>
      </c>
      <c r="AB46">
        <f t="shared" si="10"/>
        <v>1.0857658386230469</v>
      </c>
      <c r="AC46">
        <f t="shared" si="10"/>
        <v>1.0314199924468994</v>
      </c>
      <c r="AD46">
        <f t="shared" si="10"/>
        <v>1.0633000135421753</v>
      </c>
      <c r="AE46">
        <f t="shared" si="10"/>
        <v>1.0377633571624756</v>
      </c>
      <c r="AF46">
        <f t="shared" si="10"/>
        <v>1.062000036239624</v>
      </c>
      <c r="AG46">
        <f t="shared" si="10"/>
        <v>0.96520000696182251</v>
      </c>
      <c r="AH46">
        <f t="shared" si="10"/>
        <v>1.0270999670028687</v>
      </c>
      <c r="AI46">
        <f t="shared" si="10"/>
        <v>0.95450001716613775</v>
      </c>
      <c r="AJ46">
        <f t="shared" si="10"/>
        <v>1.0019844770431519</v>
      </c>
      <c r="AK46">
        <f t="shared" si="8"/>
        <v>0.99154001474380493</v>
      </c>
      <c r="AL46">
        <f t="shared" si="8"/>
        <v>1.0052177906036377</v>
      </c>
      <c r="AM46">
        <f t="shared" si="8"/>
        <v>1.0038447380065918</v>
      </c>
      <c r="AN46">
        <f t="shared" si="8"/>
        <v>1.0001000165939331</v>
      </c>
      <c r="AO46" s="29">
        <f>(('Input Asset Allocation'!$C$6/100)*data!V46)+(('Input Asset Allocation'!$D$6/100)*data!W46)+(('Input Asset Allocation'!$E$6/100)*data!X46)+(('Input Asset Allocation'!$F$6/100)*data!Y46)+(('Input Asset Allocation'!$G$6/100)*data!Z46)+(('Input Asset Allocation'!$H$6/100)*data!AA46)+(('Input Asset Allocation'!$I$6/100)*data!AB46)+(('Input Asset Allocation'!$J$6/100)*data!AC46)+(('Input Asset Allocation'!$K$6/100)*data!AD46)+(('Input Asset Allocation'!$L$6/100)*data!AE46)+(('Input Asset Allocation'!$N$6/100)*data!AG46)+(('Input Asset Allocation'!$O$6/100)*data!AH46)+(('Input Asset Allocation'!$P$6/100)*data!AI46)+(('Input Asset Allocation'!$Q$6/100)*data!AJ46)+(('Input Asset Allocation'!$R$6/100)*data!AK46)+(('Input Asset Allocation'!$S$6/100)*data!AL46)+(('Input Asset Allocation'!$T$6/100)*data!AM46)+(('Input Asset Allocation'!$M$6/100)*data!AF46)+(('Input Asset Allocation'!$U$6/100)*data!AN46)</f>
        <v>1.0273172971606255</v>
      </c>
    </row>
    <row r="47" spans="1:41">
      <c r="A47" s="27">
        <v>310</v>
      </c>
      <c r="B47">
        <v>5.9470415115356445</v>
      </c>
      <c r="C47">
        <v>5.272209644317627</v>
      </c>
      <c r="D47">
        <v>8.6699962615966797</v>
      </c>
      <c r="E47">
        <v>8.8500022888183594</v>
      </c>
      <c r="F47">
        <v>0.94258785247802734</v>
      </c>
      <c r="G47">
        <v>4.8204302787780762</v>
      </c>
      <c r="H47">
        <v>2.4513363838195801</v>
      </c>
      <c r="I47">
        <v>3.0900001525878906</v>
      </c>
      <c r="J47">
        <v>4.9100041389465332</v>
      </c>
      <c r="K47">
        <v>4.6395778656005859</v>
      </c>
      <c r="L47">
        <v>4.6200037002563477</v>
      </c>
      <c r="M47">
        <v>0.75000524520874023</v>
      </c>
      <c r="N47">
        <v>1.1100053787231445</v>
      </c>
      <c r="O47">
        <v>-0.2499997615814209</v>
      </c>
      <c r="P47">
        <v>1.7833828926086426</v>
      </c>
      <c r="Q47">
        <v>-0.27199983596801758</v>
      </c>
      <c r="R47">
        <v>1.804506778717041</v>
      </c>
      <c r="S47">
        <v>0.88764429092407227</v>
      </c>
      <c r="T47">
        <v>3.0004978179931641E-2</v>
      </c>
      <c r="U47" s="27">
        <v>310</v>
      </c>
      <c r="V47">
        <f t="shared" si="10"/>
        <v>1.0594704151153564</v>
      </c>
      <c r="W47">
        <f t="shared" si="10"/>
        <v>1.0527220964431763</v>
      </c>
      <c r="X47">
        <f t="shared" si="10"/>
        <v>1.0866999626159668</v>
      </c>
      <c r="Y47">
        <f t="shared" si="10"/>
        <v>1.0885000228881836</v>
      </c>
      <c r="Z47">
        <f t="shared" si="10"/>
        <v>1.0094258785247803</v>
      </c>
      <c r="AA47">
        <f t="shared" si="10"/>
        <v>1.0482043027877808</v>
      </c>
      <c r="AB47">
        <f t="shared" si="10"/>
        <v>1.0245133638381958</v>
      </c>
      <c r="AC47">
        <f t="shared" si="10"/>
        <v>1.0309000015258789</v>
      </c>
      <c r="AD47">
        <f t="shared" si="10"/>
        <v>1.0491000413894653</v>
      </c>
      <c r="AE47">
        <f t="shared" si="10"/>
        <v>1.0463957786560059</v>
      </c>
      <c r="AF47">
        <f t="shared" si="10"/>
        <v>1.0462000370025635</v>
      </c>
      <c r="AG47">
        <f t="shared" si="10"/>
        <v>1.0075000524520874</v>
      </c>
      <c r="AH47">
        <f t="shared" si="10"/>
        <v>1.0111000537872314</v>
      </c>
      <c r="AI47">
        <f t="shared" si="10"/>
        <v>0.99750000238418579</v>
      </c>
      <c r="AJ47">
        <f t="shared" si="10"/>
        <v>1.0178338289260864</v>
      </c>
      <c r="AK47">
        <f t="shared" si="8"/>
        <v>0.99728000164031982</v>
      </c>
      <c r="AL47">
        <f t="shared" si="8"/>
        <v>1.0180450677871704</v>
      </c>
      <c r="AM47">
        <f t="shared" si="8"/>
        <v>1.0088764429092407</v>
      </c>
      <c r="AN47">
        <f t="shared" si="8"/>
        <v>1.0003000497817993</v>
      </c>
      <c r="AO47" s="29">
        <f>(('Input Asset Allocation'!$C$6/100)*data!V47)+(('Input Asset Allocation'!$D$6/100)*data!W47)+(('Input Asset Allocation'!$E$6/100)*data!X47)+(('Input Asset Allocation'!$F$6/100)*data!Y47)+(('Input Asset Allocation'!$G$6/100)*data!Z47)+(('Input Asset Allocation'!$H$6/100)*data!AA47)+(('Input Asset Allocation'!$I$6/100)*data!AB47)+(('Input Asset Allocation'!$J$6/100)*data!AC47)+(('Input Asset Allocation'!$K$6/100)*data!AD47)+(('Input Asset Allocation'!$L$6/100)*data!AE47)+(('Input Asset Allocation'!$N$6/100)*data!AG47)+(('Input Asset Allocation'!$O$6/100)*data!AH47)+(('Input Asset Allocation'!$P$6/100)*data!AI47)+(('Input Asset Allocation'!$Q$6/100)*data!AJ47)+(('Input Asset Allocation'!$R$6/100)*data!AK47)+(('Input Asset Allocation'!$S$6/100)*data!AL47)+(('Input Asset Allocation'!$T$6/100)*data!AM47)+(('Input Asset Allocation'!$M$6/100)*data!AF47)+(('Input Asset Allocation'!$U$6/100)*data!AN47)</f>
        <v>1.0426663130521774</v>
      </c>
    </row>
    <row r="48" spans="1:41">
      <c r="A48" s="27">
        <v>610</v>
      </c>
      <c r="B48">
        <v>-11.320781707763672</v>
      </c>
      <c r="C48">
        <v>-11.424398422241211</v>
      </c>
      <c r="D48">
        <v>-9.880000114440918</v>
      </c>
      <c r="E48">
        <v>-9.9200010299682617</v>
      </c>
      <c r="F48">
        <v>-13.745201110839844</v>
      </c>
      <c r="G48">
        <v>-11.457860946655273</v>
      </c>
      <c r="H48">
        <v>-8.2893314361572266</v>
      </c>
      <c r="I48">
        <v>-2.3800015449523926</v>
      </c>
      <c r="J48">
        <v>2.090001106262207</v>
      </c>
      <c r="K48">
        <v>-1.2429535388946533</v>
      </c>
      <c r="L48">
        <v>-0.1100003719329834</v>
      </c>
      <c r="M48">
        <v>4.4000029563903809</v>
      </c>
      <c r="N48">
        <v>0.67000389099121094</v>
      </c>
      <c r="O48">
        <v>1.0599970817565918</v>
      </c>
      <c r="P48">
        <v>3.4883856773376465</v>
      </c>
      <c r="Q48">
        <v>-4.0000677108764648E-2</v>
      </c>
      <c r="R48">
        <v>2.9171228408813477</v>
      </c>
      <c r="S48">
        <v>1.051485538482666</v>
      </c>
      <c r="T48">
        <v>3.9994716644287109E-2</v>
      </c>
      <c r="U48" s="27">
        <v>610</v>
      </c>
      <c r="V48">
        <f t="shared" si="10"/>
        <v>0.88679218292236328</v>
      </c>
      <c r="W48">
        <f t="shared" si="10"/>
        <v>0.88575601577758789</v>
      </c>
      <c r="X48">
        <f t="shared" si="10"/>
        <v>0.90119999885559077</v>
      </c>
      <c r="Y48">
        <f t="shared" si="10"/>
        <v>0.90079998970031738</v>
      </c>
      <c r="Z48">
        <f t="shared" si="10"/>
        <v>0.86254798889160156</v>
      </c>
      <c r="AA48">
        <f t="shared" si="10"/>
        <v>0.88542139053344726</v>
      </c>
      <c r="AB48">
        <f t="shared" si="10"/>
        <v>0.91710668563842779</v>
      </c>
      <c r="AC48">
        <f t="shared" si="10"/>
        <v>0.97619998455047607</v>
      </c>
      <c r="AD48">
        <f t="shared" si="10"/>
        <v>1.0209000110626221</v>
      </c>
      <c r="AE48">
        <f t="shared" si="10"/>
        <v>0.98757046461105347</v>
      </c>
      <c r="AF48">
        <f t="shared" si="10"/>
        <v>0.99889999628067017</v>
      </c>
      <c r="AG48">
        <f t="shared" si="10"/>
        <v>1.0440000295639038</v>
      </c>
      <c r="AH48">
        <f t="shared" si="10"/>
        <v>1.0067000389099121</v>
      </c>
      <c r="AI48">
        <f t="shared" si="10"/>
        <v>1.0105999708175659</v>
      </c>
      <c r="AJ48">
        <f t="shared" si="10"/>
        <v>1.0348838567733765</v>
      </c>
      <c r="AK48">
        <f t="shared" si="8"/>
        <v>0.99959999322891235</v>
      </c>
      <c r="AL48">
        <f t="shared" si="8"/>
        <v>1.0291712284088135</v>
      </c>
      <c r="AM48">
        <f t="shared" si="8"/>
        <v>1.0105148553848267</v>
      </c>
      <c r="AN48">
        <f t="shared" si="8"/>
        <v>1.0003999471664429</v>
      </c>
      <c r="AO48" s="29">
        <f>(('Input Asset Allocation'!$C$6/100)*data!V48)+(('Input Asset Allocation'!$D$6/100)*data!W48)+(('Input Asset Allocation'!$E$6/100)*data!X48)+(('Input Asset Allocation'!$F$6/100)*data!Y48)+(('Input Asset Allocation'!$G$6/100)*data!Z48)+(('Input Asset Allocation'!$H$6/100)*data!AA48)+(('Input Asset Allocation'!$I$6/100)*data!AB48)+(('Input Asset Allocation'!$J$6/100)*data!AC48)+(('Input Asset Allocation'!$K$6/100)*data!AD48)+(('Input Asset Allocation'!$L$6/100)*data!AE48)+(('Input Asset Allocation'!$N$6/100)*data!AG48)+(('Input Asset Allocation'!$O$6/100)*data!AH48)+(('Input Asset Allocation'!$P$6/100)*data!AI48)+(('Input Asset Allocation'!$Q$6/100)*data!AJ48)+(('Input Asset Allocation'!$R$6/100)*data!AK48)+(('Input Asset Allocation'!$S$6/100)*data!AL48)+(('Input Asset Allocation'!$T$6/100)*data!AM48)+(('Input Asset Allocation'!$M$6/100)*data!AF48)+(('Input Asset Allocation'!$U$6/100)*data!AN48)</f>
        <v>0.949468765938282</v>
      </c>
    </row>
    <row r="49" spans="1:41">
      <c r="A49" s="27">
        <v>910</v>
      </c>
      <c r="B49">
        <v>11.522769927978516</v>
      </c>
      <c r="C49">
        <v>11.297416687011719</v>
      </c>
      <c r="D49">
        <v>13.31535530090332</v>
      </c>
      <c r="E49">
        <v>11.292243003845215</v>
      </c>
      <c r="F49">
        <v>16.529487609863281</v>
      </c>
      <c r="G49">
        <v>17.560541152954102</v>
      </c>
      <c r="H49">
        <v>18.16002082824707</v>
      </c>
      <c r="I49">
        <v>5.3200006484985352</v>
      </c>
      <c r="J49">
        <v>4.8599958419799805</v>
      </c>
      <c r="K49">
        <v>3.3179044723510742</v>
      </c>
      <c r="L49">
        <v>6.7100048065185547</v>
      </c>
      <c r="M49">
        <v>5.4499983787536621</v>
      </c>
      <c r="N49">
        <v>1.0300040245056152</v>
      </c>
      <c r="O49">
        <v>-9.9998712539672852E-2</v>
      </c>
      <c r="P49">
        <v>2.4864077568054199</v>
      </c>
      <c r="Q49">
        <v>7.2960019111633301</v>
      </c>
      <c r="R49">
        <v>2.0723342895507813</v>
      </c>
      <c r="S49">
        <v>0.90261697769165039</v>
      </c>
      <c r="T49">
        <v>3.9994716644287109E-2</v>
      </c>
      <c r="U49" s="27">
        <v>910</v>
      </c>
      <c r="V49">
        <f t="shared" si="10"/>
        <v>1.1152276992797852</v>
      </c>
      <c r="W49">
        <f t="shared" si="10"/>
        <v>1.1129741668701172</v>
      </c>
      <c r="X49">
        <f t="shared" si="10"/>
        <v>1.1331535530090333</v>
      </c>
      <c r="Y49">
        <f t="shared" si="10"/>
        <v>1.1129224300384521</v>
      </c>
      <c r="Z49">
        <f t="shared" si="10"/>
        <v>1.1652948760986328</v>
      </c>
      <c r="AA49">
        <f t="shared" si="10"/>
        <v>1.1756054115295411</v>
      </c>
      <c r="AB49">
        <f t="shared" si="10"/>
        <v>1.1816002082824708</v>
      </c>
      <c r="AC49">
        <f t="shared" si="10"/>
        <v>1.0532000064849854</v>
      </c>
      <c r="AD49">
        <f t="shared" si="10"/>
        <v>1.0485999584197998</v>
      </c>
      <c r="AE49">
        <f t="shared" si="10"/>
        <v>1.0331790447235107</v>
      </c>
      <c r="AF49">
        <f t="shared" si="10"/>
        <v>1.0671000480651855</v>
      </c>
      <c r="AG49">
        <f t="shared" si="10"/>
        <v>1.0544999837875366</v>
      </c>
      <c r="AH49">
        <f t="shared" si="10"/>
        <v>1.0103000402450562</v>
      </c>
      <c r="AI49">
        <f t="shared" si="10"/>
        <v>0.99900001287460327</v>
      </c>
      <c r="AJ49">
        <f t="shared" si="10"/>
        <v>1.0248640775680542</v>
      </c>
      <c r="AK49">
        <f t="shared" si="8"/>
        <v>1.0729600191116333</v>
      </c>
      <c r="AL49">
        <f t="shared" si="8"/>
        <v>1.0207233428955078</v>
      </c>
      <c r="AM49">
        <f t="shared" si="8"/>
        <v>1.0090261697769165</v>
      </c>
      <c r="AN49">
        <f t="shared" si="8"/>
        <v>1.0003999471664429</v>
      </c>
      <c r="AO49" s="29">
        <f>(('Input Asset Allocation'!$C$6/100)*data!V49)+(('Input Asset Allocation'!$D$6/100)*data!W49)+(('Input Asset Allocation'!$E$6/100)*data!X49)+(('Input Asset Allocation'!$F$6/100)*data!Y49)+(('Input Asset Allocation'!$G$6/100)*data!Z49)+(('Input Asset Allocation'!$H$6/100)*data!AA49)+(('Input Asset Allocation'!$I$6/100)*data!AB49)+(('Input Asset Allocation'!$J$6/100)*data!AC49)+(('Input Asset Allocation'!$K$6/100)*data!AD49)+(('Input Asset Allocation'!$L$6/100)*data!AE49)+(('Input Asset Allocation'!$N$6/100)*data!AG49)+(('Input Asset Allocation'!$O$6/100)*data!AH49)+(('Input Asset Allocation'!$P$6/100)*data!AI49)+(('Input Asset Allocation'!$Q$6/100)*data!AJ49)+(('Input Asset Allocation'!$R$6/100)*data!AK49)+(('Input Asset Allocation'!$S$6/100)*data!AL49)+(('Input Asset Allocation'!$T$6/100)*data!AM49)+(('Input Asset Allocation'!$M$6/100)*data!AF49)+(('Input Asset Allocation'!$U$6/100)*data!AN49)</f>
        <v>1.0880520680427552</v>
      </c>
    </row>
    <row r="50" spans="1:41">
      <c r="A50" s="27">
        <v>1210</v>
      </c>
      <c r="B50">
        <v>11.59864616394043</v>
      </c>
      <c r="C50">
        <v>10.756707191467285</v>
      </c>
      <c r="D50">
        <v>13.079059600830078</v>
      </c>
      <c r="E50">
        <v>16.253448486328125</v>
      </c>
      <c r="F50">
        <v>6.6527724266052246</v>
      </c>
      <c r="G50">
        <v>20.111011505126953</v>
      </c>
      <c r="H50">
        <v>7.3614835739135742</v>
      </c>
      <c r="I50">
        <v>4.6900033950805664</v>
      </c>
      <c r="J50">
        <v>9.4300031661987305</v>
      </c>
      <c r="K50">
        <v>3.1496047973632813</v>
      </c>
      <c r="L50">
        <v>3.2199978828430176</v>
      </c>
      <c r="M50">
        <v>4.9900054931640625</v>
      </c>
      <c r="N50">
        <v>5.7899951934814453</v>
      </c>
      <c r="O50">
        <v>-0.78999996185302734</v>
      </c>
      <c r="P50">
        <v>-1.2897610664367676</v>
      </c>
      <c r="Q50">
        <v>-1.3220429420471191</v>
      </c>
      <c r="R50">
        <v>-0.75513124465942383</v>
      </c>
      <c r="S50">
        <v>-6.6703557968139648E-2</v>
      </c>
      <c r="T50">
        <v>3.0004978179931641E-2</v>
      </c>
      <c r="U50" s="27">
        <v>1210</v>
      </c>
      <c r="V50">
        <f t="shared" si="10"/>
        <v>1.1159864616394044</v>
      </c>
      <c r="W50">
        <f t="shared" si="10"/>
        <v>1.1075670719146729</v>
      </c>
      <c r="X50">
        <f t="shared" si="10"/>
        <v>1.1307905960083007</v>
      </c>
      <c r="Y50">
        <f t="shared" si="10"/>
        <v>1.1625344848632813</v>
      </c>
      <c r="Z50">
        <f t="shared" si="10"/>
        <v>1.0665277242660522</v>
      </c>
      <c r="AA50">
        <f t="shared" si="10"/>
        <v>1.2011101150512695</v>
      </c>
      <c r="AB50">
        <f t="shared" si="10"/>
        <v>1.0736148357391357</v>
      </c>
      <c r="AC50">
        <f t="shared" si="10"/>
        <v>1.0469000339508057</v>
      </c>
      <c r="AD50">
        <f t="shared" si="10"/>
        <v>1.0943000316619873</v>
      </c>
      <c r="AE50">
        <f t="shared" si="10"/>
        <v>1.0314960479736328</v>
      </c>
      <c r="AF50">
        <f t="shared" si="10"/>
        <v>1.0321999788284302</v>
      </c>
      <c r="AG50">
        <f t="shared" si="10"/>
        <v>1.0499000549316406</v>
      </c>
      <c r="AH50">
        <f t="shared" si="10"/>
        <v>1.0578999519348145</v>
      </c>
      <c r="AI50">
        <f t="shared" si="10"/>
        <v>0.99210000038146973</v>
      </c>
      <c r="AJ50">
        <f t="shared" si="10"/>
        <v>0.98710238933563232</v>
      </c>
      <c r="AK50">
        <f t="shared" si="10"/>
        <v>0.98677957057952881</v>
      </c>
      <c r="AL50">
        <f t="shared" ref="AL50:AN81" si="11">(R50/100)+1</f>
        <v>0.99244868755340576</v>
      </c>
      <c r="AM50">
        <f t="shared" si="11"/>
        <v>0.9993329644203186</v>
      </c>
      <c r="AN50">
        <f t="shared" si="11"/>
        <v>1.0003000497817993</v>
      </c>
      <c r="AO50" s="29">
        <f>(('Input Asset Allocation'!$C$6/100)*data!V50)+(('Input Asset Allocation'!$D$6/100)*data!W50)+(('Input Asset Allocation'!$E$6/100)*data!X50)+(('Input Asset Allocation'!$F$6/100)*data!Y50)+(('Input Asset Allocation'!$G$6/100)*data!Z50)+(('Input Asset Allocation'!$H$6/100)*data!AA50)+(('Input Asset Allocation'!$I$6/100)*data!AB50)+(('Input Asset Allocation'!$J$6/100)*data!AC50)+(('Input Asset Allocation'!$K$6/100)*data!AD50)+(('Input Asset Allocation'!$L$6/100)*data!AE50)+(('Input Asset Allocation'!$N$6/100)*data!AG50)+(('Input Asset Allocation'!$O$6/100)*data!AH50)+(('Input Asset Allocation'!$P$6/100)*data!AI50)+(('Input Asset Allocation'!$Q$6/100)*data!AJ50)+(('Input Asset Allocation'!$R$6/100)*data!AK50)+(('Input Asset Allocation'!$S$6/100)*data!AL50)+(('Input Asset Allocation'!$T$6/100)*data!AM50)+(('Input Asset Allocation'!$M$6/100)*data!AF50)+(('Input Asset Allocation'!$U$6/100)*data!AN50)</f>
        <v>1.0791917009592056</v>
      </c>
    </row>
    <row r="51" spans="1:41">
      <c r="A51" s="27">
        <v>311</v>
      </c>
      <c r="B51">
        <v>6.3759088516235352</v>
      </c>
      <c r="C51">
        <v>5.9236288070678711</v>
      </c>
      <c r="D51">
        <v>7.632911205291748</v>
      </c>
      <c r="E51">
        <v>7.9305768013000488</v>
      </c>
      <c r="F51">
        <v>3.4490466117858887</v>
      </c>
      <c r="G51">
        <v>3.0263066291809082</v>
      </c>
      <c r="H51">
        <v>2.096259593963623</v>
      </c>
      <c r="I51">
        <v>2.2020101547241211</v>
      </c>
      <c r="J51">
        <v>5.2899956703186035</v>
      </c>
      <c r="K51">
        <v>2.4287819862365723</v>
      </c>
      <c r="L51">
        <v>3.880000114440918</v>
      </c>
      <c r="M51">
        <v>4.0099978446960449</v>
      </c>
      <c r="N51">
        <v>2.4000048637390137</v>
      </c>
      <c r="O51">
        <v>0.70999860763549805</v>
      </c>
      <c r="P51">
        <v>0.43052434921264648</v>
      </c>
      <c r="Q51">
        <v>1.2446761131286621</v>
      </c>
      <c r="R51">
        <v>0.48060417175292969</v>
      </c>
      <c r="S51">
        <v>0.17993450164794922</v>
      </c>
      <c r="T51">
        <v>3.0004978179931641E-2</v>
      </c>
      <c r="U51" s="27">
        <v>311</v>
      </c>
      <c r="V51">
        <f t="shared" si="10"/>
        <v>1.0637590885162354</v>
      </c>
      <c r="W51">
        <f t="shared" si="10"/>
        <v>1.0592362880706787</v>
      </c>
      <c r="X51">
        <f t="shared" si="10"/>
        <v>1.0763291120529175</v>
      </c>
      <c r="Y51">
        <f t="shared" si="10"/>
        <v>1.0793057680130005</v>
      </c>
      <c r="Z51">
        <f t="shared" si="10"/>
        <v>1.0344904661178589</v>
      </c>
      <c r="AA51">
        <f t="shared" si="10"/>
        <v>1.0302630662918091</v>
      </c>
      <c r="AB51">
        <f t="shared" si="10"/>
        <v>1.0209625959396362</v>
      </c>
      <c r="AC51">
        <f t="shared" si="10"/>
        <v>1.0220201015472412</v>
      </c>
      <c r="AD51">
        <f t="shared" si="10"/>
        <v>1.052899956703186</v>
      </c>
      <c r="AE51">
        <f t="shared" si="10"/>
        <v>1.0242878198623657</v>
      </c>
      <c r="AF51">
        <f t="shared" si="10"/>
        <v>1.0388000011444092</v>
      </c>
      <c r="AG51">
        <f t="shared" si="10"/>
        <v>1.0400999784469604</v>
      </c>
      <c r="AH51">
        <f t="shared" si="10"/>
        <v>1.0240000486373901</v>
      </c>
      <c r="AI51">
        <f t="shared" si="10"/>
        <v>1.007099986076355</v>
      </c>
      <c r="AJ51">
        <f t="shared" si="10"/>
        <v>1.0043052434921265</v>
      </c>
      <c r="AK51">
        <f t="shared" si="10"/>
        <v>1.0124467611312866</v>
      </c>
      <c r="AL51">
        <f t="shared" si="11"/>
        <v>1.0048060417175293</v>
      </c>
      <c r="AM51">
        <f t="shared" si="11"/>
        <v>1.0017993450164795</v>
      </c>
      <c r="AN51">
        <f t="shared" si="11"/>
        <v>1.0003000497817993</v>
      </c>
      <c r="AO51" s="29">
        <f>(('Input Asset Allocation'!$C$6/100)*data!V51)+(('Input Asset Allocation'!$D$6/100)*data!W51)+(('Input Asset Allocation'!$E$6/100)*data!X51)+(('Input Asset Allocation'!$F$6/100)*data!Y51)+(('Input Asset Allocation'!$G$6/100)*data!Z51)+(('Input Asset Allocation'!$H$6/100)*data!AA51)+(('Input Asset Allocation'!$I$6/100)*data!AB51)+(('Input Asset Allocation'!$J$6/100)*data!AC51)+(('Input Asset Allocation'!$K$6/100)*data!AD51)+(('Input Asset Allocation'!$L$6/100)*data!AE51)+(('Input Asset Allocation'!$N$6/100)*data!AG51)+(('Input Asset Allocation'!$O$6/100)*data!AH51)+(('Input Asset Allocation'!$P$6/100)*data!AI51)+(('Input Asset Allocation'!$Q$6/100)*data!AJ51)+(('Input Asset Allocation'!$R$6/100)*data!AK51)+(('Input Asset Allocation'!$S$6/100)*data!AL51)+(('Input Asset Allocation'!$T$6/100)*data!AM51)+(('Input Asset Allocation'!$M$6/100)*data!AF51)+(('Input Asset Allocation'!$U$6/100)*data!AN51)</f>
        <v>1.0413221257925034</v>
      </c>
    </row>
    <row r="52" spans="1:41">
      <c r="A52" s="27">
        <v>611</v>
      </c>
      <c r="B52">
        <v>-2.6476383209228516E-2</v>
      </c>
      <c r="C52">
        <v>9.7584724426269531E-2</v>
      </c>
      <c r="D52">
        <v>0.41399002075195313</v>
      </c>
      <c r="E52">
        <v>-1.6060173511505127</v>
      </c>
      <c r="F52">
        <v>1.8334507942199707</v>
      </c>
      <c r="G52">
        <v>1.0340213775634766</v>
      </c>
      <c r="H52">
        <v>-1.0425806045532227</v>
      </c>
      <c r="I52">
        <v>-0.54846405982971191</v>
      </c>
      <c r="J52">
        <v>4.7899961471557617</v>
      </c>
      <c r="K52">
        <v>0.17832517623901367</v>
      </c>
      <c r="L52">
        <v>1.0499954223632813</v>
      </c>
      <c r="M52">
        <v>4.6200037002563477</v>
      </c>
      <c r="N52">
        <v>1.4799952507019043</v>
      </c>
      <c r="O52">
        <v>0.66000223159790039</v>
      </c>
      <c r="P52">
        <v>2.2991061210632324</v>
      </c>
      <c r="Q52">
        <v>3.0999422073364258</v>
      </c>
      <c r="R52">
        <v>2.1605134010314941</v>
      </c>
      <c r="S52">
        <v>0.87391138076782227</v>
      </c>
      <c r="T52">
        <v>3.0004978179931641E-2</v>
      </c>
      <c r="U52" s="27">
        <v>611</v>
      </c>
      <c r="V52">
        <f t="shared" si="10"/>
        <v>0.99973523616790771</v>
      </c>
      <c r="W52">
        <f t="shared" si="10"/>
        <v>1.0009758472442627</v>
      </c>
      <c r="X52">
        <f t="shared" si="10"/>
        <v>1.0041399002075195</v>
      </c>
      <c r="Y52">
        <f t="shared" si="10"/>
        <v>0.98393982648849487</v>
      </c>
      <c r="Z52">
        <f t="shared" si="10"/>
        <v>1.0183345079421997</v>
      </c>
      <c r="AA52">
        <f t="shared" si="10"/>
        <v>1.0103402137756348</v>
      </c>
      <c r="AB52">
        <f t="shared" si="10"/>
        <v>0.98957419395446777</v>
      </c>
      <c r="AC52">
        <f t="shared" si="10"/>
        <v>0.99451535940170288</v>
      </c>
      <c r="AD52">
        <f t="shared" si="10"/>
        <v>1.0478999614715576</v>
      </c>
      <c r="AE52">
        <f t="shared" si="10"/>
        <v>1.0017832517623901</v>
      </c>
      <c r="AF52">
        <f t="shared" si="10"/>
        <v>1.0104999542236328</v>
      </c>
      <c r="AG52">
        <f t="shared" si="10"/>
        <v>1.0462000370025635</v>
      </c>
      <c r="AH52">
        <f t="shared" si="10"/>
        <v>1.014799952507019</v>
      </c>
      <c r="AI52">
        <f t="shared" ref="AI52:AN83" si="12">(O52/100)+1</f>
        <v>1.006600022315979</v>
      </c>
      <c r="AJ52">
        <f t="shared" si="12"/>
        <v>1.0229910612106323</v>
      </c>
      <c r="AK52">
        <f t="shared" si="12"/>
        <v>1.0309994220733643</v>
      </c>
      <c r="AL52">
        <f t="shared" si="11"/>
        <v>1.0216051340103149</v>
      </c>
      <c r="AM52">
        <f t="shared" si="11"/>
        <v>1.0087391138076782</v>
      </c>
      <c r="AN52">
        <f t="shared" si="11"/>
        <v>1.0003000497817993</v>
      </c>
      <c r="AO52" s="29">
        <f>(('Input Asset Allocation'!$C$6/100)*data!V52)+(('Input Asset Allocation'!$D$6/100)*data!W52)+(('Input Asset Allocation'!$E$6/100)*data!X52)+(('Input Asset Allocation'!$F$6/100)*data!Y52)+(('Input Asset Allocation'!$G$6/100)*data!Z52)+(('Input Asset Allocation'!$H$6/100)*data!AA52)+(('Input Asset Allocation'!$I$6/100)*data!AB52)+(('Input Asset Allocation'!$J$6/100)*data!AC52)+(('Input Asset Allocation'!$K$6/100)*data!AD52)+(('Input Asset Allocation'!$L$6/100)*data!AE52)+(('Input Asset Allocation'!$N$6/100)*data!AG52)+(('Input Asset Allocation'!$O$6/100)*data!AH52)+(('Input Asset Allocation'!$P$6/100)*data!AI52)+(('Input Asset Allocation'!$Q$6/100)*data!AJ52)+(('Input Asset Allocation'!$R$6/100)*data!AK52)+(('Input Asset Allocation'!$S$6/100)*data!AL52)+(('Input Asset Allocation'!$T$6/100)*data!AM52)+(('Input Asset Allocation'!$M$6/100)*data!AF52)+(('Input Asset Allocation'!$U$6/100)*data!AN52)</f>
        <v>1.0115969294309617</v>
      </c>
    </row>
    <row r="53" spans="1:41">
      <c r="A53" s="27">
        <v>911</v>
      </c>
      <c r="B53">
        <v>-15.27995491027832</v>
      </c>
      <c r="C53">
        <v>-13.863080978393555</v>
      </c>
      <c r="D53">
        <v>-18.902194976806641</v>
      </c>
      <c r="E53">
        <v>-21.861183166503906</v>
      </c>
      <c r="F53">
        <v>-18.953788757324219</v>
      </c>
      <c r="G53">
        <v>-18.547904968261719</v>
      </c>
      <c r="H53">
        <v>-22.459543228149414</v>
      </c>
      <c r="I53">
        <v>-4.7738494873046875</v>
      </c>
      <c r="J53">
        <v>-4.5000019073486328</v>
      </c>
      <c r="K53">
        <v>-3.854602575302124</v>
      </c>
      <c r="L53">
        <v>-6.0599985122680664</v>
      </c>
      <c r="M53">
        <v>3.5199999809265137</v>
      </c>
      <c r="N53">
        <v>1.9700050354003906</v>
      </c>
      <c r="O53">
        <v>-0.34999847412109375</v>
      </c>
      <c r="P53">
        <v>3.8256525993347168</v>
      </c>
      <c r="Q53">
        <v>0.96863508224487305</v>
      </c>
      <c r="R53">
        <v>2.3030400276184082</v>
      </c>
      <c r="S53">
        <v>0.2865910530090332</v>
      </c>
      <c r="T53">
        <v>1.0001659393310547E-2</v>
      </c>
      <c r="U53" s="27">
        <v>911</v>
      </c>
      <c r="V53">
        <f t="shared" ref="V53:AH72" si="13">(B53/100)+1</f>
        <v>0.84720045089721685</v>
      </c>
      <c r="W53">
        <f t="shared" si="13"/>
        <v>0.86136919021606451</v>
      </c>
      <c r="X53">
        <f t="shared" si="13"/>
        <v>0.81097805023193359</v>
      </c>
      <c r="Y53">
        <f t="shared" si="13"/>
        <v>0.78138816833496094</v>
      </c>
      <c r="Z53">
        <f t="shared" si="13"/>
        <v>0.81046211242675781</v>
      </c>
      <c r="AA53">
        <f t="shared" si="13"/>
        <v>0.81452095031738281</v>
      </c>
      <c r="AB53">
        <f t="shared" si="13"/>
        <v>0.77540456771850585</v>
      </c>
      <c r="AC53">
        <f t="shared" si="13"/>
        <v>0.95226150512695318</v>
      </c>
      <c r="AD53">
        <f t="shared" si="13"/>
        <v>0.95499998092651373</v>
      </c>
      <c r="AE53">
        <f t="shared" si="13"/>
        <v>0.96145397424697876</v>
      </c>
      <c r="AF53">
        <f t="shared" si="13"/>
        <v>0.93940001487731939</v>
      </c>
      <c r="AG53">
        <f t="shared" si="13"/>
        <v>1.0351999998092651</v>
      </c>
      <c r="AH53">
        <f t="shared" si="13"/>
        <v>1.0197000503540039</v>
      </c>
      <c r="AI53">
        <f t="shared" si="12"/>
        <v>0.99650001525878906</v>
      </c>
      <c r="AJ53">
        <f t="shared" si="12"/>
        <v>1.0382565259933472</v>
      </c>
      <c r="AK53">
        <f t="shared" si="12"/>
        <v>1.0096863508224487</v>
      </c>
      <c r="AL53">
        <f t="shared" si="11"/>
        <v>1.0230304002761841</v>
      </c>
      <c r="AM53">
        <f t="shared" si="11"/>
        <v>1.0028659105300903</v>
      </c>
      <c r="AN53">
        <f t="shared" si="11"/>
        <v>1.0001000165939331</v>
      </c>
      <c r="AO53" s="29">
        <f>(('Input Asset Allocation'!$C$6/100)*data!V53)+(('Input Asset Allocation'!$D$6/100)*data!W53)+(('Input Asset Allocation'!$E$6/100)*data!X53)+(('Input Asset Allocation'!$F$6/100)*data!Y53)+(('Input Asset Allocation'!$G$6/100)*data!Z53)+(('Input Asset Allocation'!$H$6/100)*data!AA53)+(('Input Asset Allocation'!$I$6/100)*data!AB53)+(('Input Asset Allocation'!$J$6/100)*data!AC53)+(('Input Asset Allocation'!$K$6/100)*data!AD53)+(('Input Asset Allocation'!$L$6/100)*data!AE53)+(('Input Asset Allocation'!$N$6/100)*data!AG53)+(('Input Asset Allocation'!$O$6/100)*data!AH53)+(('Input Asset Allocation'!$P$6/100)*data!AI53)+(('Input Asset Allocation'!$Q$6/100)*data!AJ53)+(('Input Asset Allocation'!$R$6/100)*data!AK53)+(('Input Asset Allocation'!$S$6/100)*data!AL53)+(('Input Asset Allocation'!$T$6/100)*data!AM53)+(('Input Asset Allocation'!$M$6/100)*data!AF53)+(('Input Asset Allocation'!$U$6/100)*data!AN53)</f>
        <v>0.91640264543294914</v>
      </c>
    </row>
    <row r="54" spans="1:41">
      <c r="A54" s="27">
        <v>1211</v>
      </c>
      <c r="B54">
        <v>12.120842933654785</v>
      </c>
      <c r="C54">
        <v>11.81495189666748</v>
      </c>
      <c r="D54">
        <v>12.310016632080078</v>
      </c>
      <c r="E54">
        <v>15.482687950134277</v>
      </c>
      <c r="F54">
        <v>3.3807992935180664</v>
      </c>
      <c r="G54">
        <v>-0.5156099796295166</v>
      </c>
      <c r="H54">
        <v>4.4499397277832031</v>
      </c>
      <c r="I54">
        <v>0.7043004035949707</v>
      </c>
      <c r="J54">
        <v>4.980003833770752</v>
      </c>
      <c r="K54">
        <v>2.8931856155395508</v>
      </c>
      <c r="L54">
        <v>6.4599990844726563</v>
      </c>
      <c r="M54">
        <v>2.9700040817260742</v>
      </c>
      <c r="N54">
        <v>8.7000007629394531</v>
      </c>
      <c r="O54">
        <v>0.51000118255615234</v>
      </c>
      <c r="P54">
        <v>1.1201143264770508</v>
      </c>
      <c r="Q54">
        <v>0.22375583648681641</v>
      </c>
      <c r="R54">
        <v>0.91098546981811523</v>
      </c>
      <c r="S54">
        <v>0.24698972702026367</v>
      </c>
      <c r="T54">
        <v>0</v>
      </c>
      <c r="U54" s="27">
        <v>1211</v>
      </c>
      <c r="V54">
        <f t="shared" si="13"/>
        <v>1.1212084293365479</v>
      </c>
      <c r="W54">
        <f t="shared" si="13"/>
        <v>1.1181495189666748</v>
      </c>
      <c r="X54">
        <f t="shared" si="13"/>
        <v>1.1231001663208007</v>
      </c>
      <c r="Y54">
        <f t="shared" si="13"/>
        <v>1.1548268795013428</v>
      </c>
      <c r="Z54">
        <f t="shared" si="13"/>
        <v>1.0338079929351807</v>
      </c>
      <c r="AA54">
        <f t="shared" si="13"/>
        <v>0.99484390020370483</v>
      </c>
      <c r="AB54">
        <f t="shared" si="13"/>
        <v>1.044499397277832</v>
      </c>
      <c r="AC54">
        <f t="shared" si="13"/>
        <v>1.0070430040359497</v>
      </c>
      <c r="AD54">
        <f t="shared" si="13"/>
        <v>1.0498000383377075</v>
      </c>
      <c r="AE54">
        <f t="shared" si="13"/>
        <v>1.0289318561553955</v>
      </c>
      <c r="AF54">
        <f t="shared" si="13"/>
        <v>1.0645999908447266</v>
      </c>
      <c r="AG54">
        <f t="shared" si="13"/>
        <v>1.0297000408172607</v>
      </c>
      <c r="AH54">
        <f t="shared" si="13"/>
        <v>1.0870000076293946</v>
      </c>
      <c r="AI54">
        <f t="shared" si="12"/>
        <v>1.0051000118255615</v>
      </c>
      <c r="AJ54">
        <f t="shared" si="12"/>
        <v>1.0112011432647705</v>
      </c>
      <c r="AK54">
        <f t="shared" si="12"/>
        <v>1.0022375583648682</v>
      </c>
      <c r="AL54">
        <f t="shared" si="11"/>
        <v>1.0091098546981812</v>
      </c>
      <c r="AM54">
        <f t="shared" si="11"/>
        <v>1.0024698972702026</v>
      </c>
      <c r="AN54">
        <f t="shared" si="11"/>
        <v>1</v>
      </c>
      <c r="AO54" s="29">
        <f>(('Input Asset Allocation'!$C$6/100)*data!V54)+(('Input Asset Allocation'!$D$6/100)*data!W54)+(('Input Asset Allocation'!$E$6/100)*data!X54)+(('Input Asset Allocation'!$F$6/100)*data!Y54)+(('Input Asset Allocation'!$G$6/100)*data!Z54)+(('Input Asset Allocation'!$H$6/100)*data!AA54)+(('Input Asset Allocation'!$I$6/100)*data!AB54)+(('Input Asset Allocation'!$J$6/100)*data!AC54)+(('Input Asset Allocation'!$K$6/100)*data!AD54)+(('Input Asset Allocation'!$L$6/100)*data!AE54)+(('Input Asset Allocation'!$N$6/100)*data!AG54)+(('Input Asset Allocation'!$O$6/100)*data!AH54)+(('Input Asset Allocation'!$P$6/100)*data!AI54)+(('Input Asset Allocation'!$Q$6/100)*data!AJ54)+(('Input Asset Allocation'!$R$6/100)*data!AK54)+(('Input Asset Allocation'!$S$6/100)*data!AL54)+(('Input Asset Allocation'!$T$6/100)*data!AM54)+(('Input Asset Allocation'!$M$6/100)*data!AF54)+(('Input Asset Allocation'!$U$6/100)*data!AN54)</f>
        <v>1.0672805993080141</v>
      </c>
    </row>
    <row r="55" spans="1:41">
      <c r="A55" s="27">
        <v>312</v>
      </c>
      <c r="B55">
        <v>12.866020202636719</v>
      </c>
      <c r="C55">
        <v>12.58697509765625</v>
      </c>
      <c r="D55">
        <v>12.935840606689453</v>
      </c>
      <c r="E55">
        <v>12.435483932495117</v>
      </c>
      <c r="F55">
        <v>10.980629920959473</v>
      </c>
      <c r="G55">
        <v>14.947700500488281</v>
      </c>
      <c r="H55">
        <v>14.125024795532227</v>
      </c>
      <c r="I55">
        <v>4.0396571159362793</v>
      </c>
      <c r="J55">
        <v>5.6200027465820313</v>
      </c>
      <c r="K55">
        <v>3.761446475982666</v>
      </c>
      <c r="L55">
        <v>5.3400039672851563</v>
      </c>
      <c r="M55">
        <v>2.8200030326843262</v>
      </c>
      <c r="N55">
        <v>3.7799954414367676</v>
      </c>
      <c r="O55">
        <v>0.3600001335144043</v>
      </c>
      <c r="P55">
        <v>0.30510425567626953</v>
      </c>
      <c r="Q55">
        <v>0.86731910705566406</v>
      </c>
      <c r="R55">
        <v>0.65864324569702148</v>
      </c>
      <c r="S55">
        <v>0.36103725433349609</v>
      </c>
      <c r="T55">
        <v>3.0004978179931641E-2</v>
      </c>
      <c r="U55" s="27">
        <v>312</v>
      </c>
      <c r="V55">
        <f t="shared" si="13"/>
        <v>1.1286602020263672</v>
      </c>
      <c r="W55">
        <f t="shared" si="13"/>
        <v>1.1258697509765625</v>
      </c>
      <c r="X55">
        <f t="shared" si="13"/>
        <v>1.1293584060668946</v>
      </c>
      <c r="Y55">
        <f t="shared" si="13"/>
        <v>1.1243548393249512</v>
      </c>
      <c r="Z55">
        <f t="shared" si="13"/>
        <v>1.1098062992095947</v>
      </c>
      <c r="AA55">
        <f t="shared" si="13"/>
        <v>1.1494770050048828</v>
      </c>
      <c r="AB55">
        <f t="shared" si="13"/>
        <v>1.1412502479553224</v>
      </c>
      <c r="AC55">
        <f t="shared" si="13"/>
        <v>1.0403965711593628</v>
      </c>
      <c r="AD55">
        <f t="shared" si="13"/>
        <v>1.0562000274658203</v>
      </c>
      <c r="AE55">
        <f t="shared" si="13"/>
        <v>1.0376144647598267</v>
      </c>
      <c r="AF55">
        <f t="shared" si="13"/>
        <v>1.0534000396728516</v>
      </c>
      <c r="AG55">
        <f t="shared" si="13"/>
        <v>1.0282000303268433</v>
      </c>
      <c r="AH55">
        <f t="shared" si="13"/>
        <v>1.0377999544143677</v>
      </c>
      <c r="AI55">
        <f t="shared" si="12"/>
        <v>1.003600001335144</v>
      </c>
      <c r="AJ55">
        <f t="shared" si="12"/>
        <v>1.0030510425567627</v>
      </c>
      <c r="AK55">
        <f t="shared" si="12"/>
        <v>1.0086731910705566</v>
      </c>
      <c r="AL55">
        <f t="shared" si="11"/>
        <v>1.0065864324569702</v>
      </c>
      <c r="AM55">
        <f t="shared" si="11"/>
        <v>1.003610372543335</v>
      </c>
      <c r="AN55">
        <f t="shared" si="11"/>
        <v>1.0003000497817993</v>
      </c>
      <c r="AO55" s="29">
        <f>(('Input Asset Allocation'!$C$6/100)*data!V55)+(('Input Asset Allocation'!$D$6/100)*data!W55)+(('Input Asset Allocation'!$E$6/100)*data!X55)+(('Input Asset Allocation'!$F$6/100)*data!Y55)+(('Input Asset Allocation'!$G$6/100)*data!Z55)+(('Input Asset Allocation'!$H$6/100)*data!AA55)+(('Input Asset Allocation'!$I$6/100)*data!AB55)+(('Input Asset Allocation'!$J$6/100)*data!AC55)+(('Input Asset Allocation'!$K$6/100)*data!AD55)+(('Input Asset Allocation'!$L$6/100)*data!AE55)+(('Input Asset Allocation'!$N$6/100)*data!AG55)+(('Input Asset Allocation'!$O$6/100)*data!AH55)+(('Input Asset Allocation'!$P$6/100)*data!AI55)+(('Input Asset Allocation'!$Q$6/100)*data!AJ55)+(('Input Asset Allocation'!$R$6/100)*data!AK55)+(('Input Asset Allocation'!$S$6/100)*data!AL55)+(('Input Asset Allocation'!$T$6/100)*data!AM55)+(('Input Asset Allocation'!$M$6/100)*data!AF55)+(('Input Asset Allocation'!$U$6/100)*data!AN55)</f>
        <v>1.0818421036720276</v>
      </c>
    </row>
    <row r="56" spans="1:41">
      <c r="A56" s="27">
        <v>612</v>
      </c>
      <c r="B56">
        <v>-3.1457483768463135</v>
      </c>
      <c r="C56">
        <v>-2.7541399002075195</v>
      </c>
      <c r="D56">
        <v>-4.405057430267334</v>
      </c>
      <c r="E56">
        <v>-3.470146656036377</v>
      </c>
      <c r="F56">
        <v>-6.8513751029968262</v>
      </c>
      <c r="G56">
        <v>-8.4718170166015625</v>
      </c>
      <c r="H56">
        <v>-8.7702512741088867</v>
      </c>
      <c r="I56">
        <v>-1.763993501663208</v>
      </c>
      <c r="J56">
        <v>0.24000406265258789</v>
      </c>
      <c r="K56">
        <v>0.74839591979980469</v>
      </c>
      <c r="L56">
        <v>1.8300056457519531</v>
      </c>
      <c r="M56">
        <v>2.5400042533874512</v>
      </c>
      <c r="N56">
        <v>2.3399949073791504</v>
      </c>
      <c r="O56">
        <v>0.61000585556030273</v>
      </c>
      <c r="P56">
        <v>2.0607948303222656</v>
      </c>
      <c r="Q56">
        <v>0.61551332473754883</v>
      </c>
      <c r="R56">
        <v>1.3144612312316895</v>
      </c>
      <c r="S56">
        <v>0.22103786468505859</v>
      </c>
      <c r="T56">
        <v>3.0004978179931641E-2</v>
      </c>
      <c r="U56" s="27">
        <v>612</v>
      </c>
      <c r="V56">
        <f t="shared" si="13"/>
        <v>0.96854251623153687</v>
      </c>
      <c r="W56">
        <f t="shared" si="13"/>
        <v>0.9724586009979248</v>
      </c>
      <c r="X56">
        <f t="shared" si="13"/>
        <v>0.95594942569732666</v>
      </c>
      <c r="Y56">
        <f t="shared" si="13"/>
        <v>0.96529853343963623</v>
      </c>
      <c r="Z56">
        <f t="shared" si="13"/>
        <v>0.93148624897003174</v>
      </c>
      <c r="AA56">
        <f t="shared" si="13"/>
        <v>0.91528182983398443</v>
      </c>
      <c r="AB56">
        <f t="shared" si="13"/>
        <v>0.91229748725891113</v>
      </c>
      <c r="AC56">
        <f t="shared" si="13"/>
        <v>0.98236006498336792</v>
      </c>
      <c r="AD56">
        <f t="shared" si="13"/>
        <v>1.0024000406265259</v>
      </c>
      <c r="AE56">
        <f t="shared" si="13"/>
        <v>1.007483959197998</v>
      </c>
      <c r="AF56">
        <f t="shared" si="13"/>
        <v>1.0183000564575195</v>
      </c>
      <c r="AG56">
        <f t="shared" si="13"/>
        <v>1.0254000425338745</v>
      </c>
      <c r="AH56">
        <f t="shared" si="13"/>
        <v>1.0233999490737915</v>
      </c>
      <c r="AI56">
        <f t="shared" si="12"/>
        <v>1.006100058555603</v>
      </c>
      <c r="AJ56">
        <f t="shared" si="12"/>
        <v>1.0206079483032227</v>
      </c>
      <c r="AK56">
        <f t="shared" si="12"/>
        <v>1.0061551332473755</v>
      </c>
      <c r="AL56">
        <f t="shared" si="11"/>
        <v>1.0131446123123169</v>
      </c>
      <c r="AM56">
        <f t="shared" si="11"/>
        <v>1.0022103786468506</v>
      </c>
      <c r="AN56">
        <f t="shared" si="11"/>
        <v>1.0003000497817993</v>
      </c>
      <c r="AO56" s="29">
        <f>(('Input Asset Allocation'!$C$6/100)*data!V56)+(('Input Asset Allocation'!$D$6/100)*data!W56)+(('Input Asset Allocation'!$E$6/100)*data!X56)+(('Input Asset Allocation'!$F$6/100)*data!Y56)+(('Input Asset Allocation'!$G$6/100)*data!Z56)+(('Input Asset Allocation'!$H$6/100)*data!AA56)+(('Input Asset Allocation'!$I$6/100)*data!AB56)+(('Input Asset Allocation'!$J$6/100)*data!AC56)+(('Input Asset Allocation'!$K$6/100)*data!AD56)+(('Input Asset Allocation'!$L$6/100)*data!AE56)+(('Input Asset Allocation'!$N$6/100)*data!AG56)+(('Input Asset Allocation'!$O$6/100)*data!AH56)+(('Input Asset Allocation'!$P$6/100)*data!AI56)+(('Input Asset Allocation'!$Q$6/100)*data!AJ56)+(('Input Asset Allocation'!$R$6/100)*data!AK56)+(('Input Asset Allocation'!$S$6/100)*data!AL56)+(('Input Asset Allocation'!$T$6/100)*data!AM56)+(('Input Asset Allocation'!$M$6/100)*data!AF56)+(('Input Asset Allocation'!$U$6/100)*data!AN56)</f>
        <v>0.98491559307575227</v>
      </c>
    </row>
    <row r="57" spans="1:41">
      <c r="A57" s="27">
        <v>912</v>
      </c>
      <c r="B57">
        <v>6.2371730804443359</v>
      </c>
      <c r="C57">
        <v>6.3470244407653809</v>
      </c>
      <c r="D57">
        <v>5.5790543556213379</v>
      </c>
      <c r="E57">
        <v>5.2464962005615234</v>
      </c>
      <c r="F57">
        <v>6.981813907623291</v>
      </c>
      <c r="G57">
        <v>7.9355478286743164</v>
      </c>
      <c r="H57">
        <v>7.8867793083190918</v>
      </c>
      <c r="I57">
        <v>3.3355593681335449</v>
      </c>
      <c r="J57">
        <v>4.0799975395202637</v>
      </c>
      <c r="K57">
        <v>3.4141182899475098</v>
      </c>
      <c r="L57">
        <v>4.5300006866455078</v>
      </c>
      <c r="M57">
        <v>2.7699947357177734</v>
      </c>
      <c r="N57">
        <v>1.9099950790405273</v>
      </c>
      <c r="O57">
        <v>0.75000524520874023</v>
      </c>
      <c r="P57">
        <v>1.5929937362670898</v>
      </c>
      <c r="Q57">
        <v>3.2757759094238281</v>
      </c>
      <c r="R57">
        <v>1.3544082641601563</v>
      </c>
      <c r="S57">
        <v>0.5186915397644043</v>
      </c>
      <c r="T57">
        <v>3.0004978179931641E-2</v>
      </c>
      <c r="U57" s="27">
        <v>912</v>
      </c>
      <c r="V57">
        <f t="shared" si="13"/>
        <v>1.0623717308044434</v>
      </c>
      <c r="W57">
        <f t="shared" si="13"/>
        <v>1.0634702444076538</v>
      </c>
      <c r="X57">
        <f t="shared" si="13"/>
        <v>1.0557905435562134</v>
      </c>
      <c r="Y57">
        <f t="shared" si="13"/>
        <v>1.0524649620056152</v>
      </c>
      <c r="Z57">
        <f t="shared" si="13"/>
        <v>1.0698181390762329</v>
      </c>
      <c r="AA57">
        <f t="shared" si="13"/>
        <v>1.0793554782867432</v>
      </c>
      <c r="AB57">
        <f t="shared" si="13"/>
        <v>1.0788677930831909</v>
      </c>
      <c r="AC57">
        <f t="shared" si="13"/>
        <v>1.0333555936813354</v>
      </c>
      <c r="AD57">
        <f t="shared" si="13"/>
        <v>1.0407999753952026</v>
      </c>
      <c r="AE57">
        <f t="shared" si="13"/>
        <v>1.0341411828994751</v>
      </c>
      <c r="AF57">
        <f t="shared" si="13"/>
        <v>1.0453000068664551</v>
      </c>
      <c r="AG57">
        <f t="shared" si="13"/>
        <v>1.0276999473571777</v>
      </c>
      <c r="AH57">
        <f t="shared" si="13"/>
        <v>1.0190999507904053</v>
      </c>
      <c r="AI57">
        <f t="shared" si="12"/>
        <v>1.0075000524520874</v>
      </c>
      <c r="AJ57">
        <f t="shared" si="12"/>
        <v>1.0159299373626709</v>
      </c>
      <c r="AK57">
        <f t="shared" si="12"/>
        <v>1.0327577590942383</v>
      </c>
      <c r="AL57">
        <f t="shared" si="11"/>
        <v>1.0135440826416016</v>
      </c>
      <c r="AM57">
        <f t="shared" si="11"/>
        <v>1.005186915397644</v>
      </c>
      <c r="AN57">
        <f t="shared" si="11"/>
        <v>1.0003000497817993</v>
      </c>
      <c r="AO57" s="29">
        <f>(('Input Asset Allocation'!$C$6/100)*data!V57)+(('Input Asset Allocation'!$D$6/100)*data!W57)+(('Input Asset Allocation'!$E$6/100)*data!X57)+(('Input Asset Allocation'!$F$6/100)*data!Y57)+(('Input Asset Allocation'!$G$6/100)*data!Z57)+(('Input Asset Allocation'!$H$6/100)*data!AA57)+(('Input Asset Allocation'!$I$6/100)*data!AB57)+(('Input Asset Allocation'!$J$6/100)*data!AC57)+(('Input Asset Allocation'!$K$6/100)*data!AD57)+(('Input Asset Allocation'!$L$6/100)*data!AE57)+(('Input Asset Allocation'!$N$6/100)*data!AG57)+(('Input Asset Allocation'!$O$6/100)*data!AH57)+(('Input Asset Allocation'!$P$6/100)*data!AI57)+(('Input Asset Allocation'!$Q$6/100)*data!AJ57)+(('Input Asset Allocation'!$R$6/100)*data!AK57)+(('Input Asset Allocation'!$S$6/100)*data!AL57)+(('Input Asset Allocation'!$T$6/100)*data!AM57)+(('Input Asset Allocation'!$M$6/100)*data!AF57)+(('Input Asset Allocation'!$U$6/100)*data!AN57)</f>
        <v>1.0464400410652162</v>
      </c>
    </row>
    <row r="58" spans="1:41">
      <c r="A58" s="27">
        <v>1212</v>
      </c>
      <c r="B58">
        <v>0.25490522384643555</v>
      </c>
      <c r="C58">
        <v>-0.37832260131835938</v>
      </c>
      <c r="D58">
        <v>2.8772473335266113</v>
      </c>
      <c r="E58">
        <v>1.8496990203857422</v>
      </c>
      <c r="F58">
        <v>6.6039323806762695</v>
      </c>
      <c r="G58">
        <v>6.0541391372680664</v>
      </c>
      <c r="H58">
        <v>5.6084156036376953</v>
      </c>
      <c r="I58">
        <v>1.9456386566162109</v>
      </c>
      <c r="J58">
        <v>3.8200020790100098</v>
      </c>
      <c r="K58">
        <v>1.3999342918395996</v>
      </c>
      <c r="L58">
        <v>3.2899975776672363</v>
      </c>
      <c r="M58">
        <v>2.3499965667724609</v>
      </c>
      <c r="N58">
        <v>9.5600013732910156</v>
      </c>
      <c r="O58">
        <v>5.9200048446655273</v>
      </c>
      <c r="P58">
        <v>0.21982192993164063</v>
      </c>
      <c r="Q58">
        <v>-0.47949552536010742</v>
      </c>
      <c r="R58">
        <v>0.1700282096862793</v>
      </c>
      <c r="S58">
        <v>0.15407800674438477</v>
      </c>
      <c r="T58">
        <v>2.0003318786621094E-2</v>
      </c>
      <c r="U58" s="27">
        <v>1212</v>
      </c>
      <c r="V58">
        <f t="shared" si="13"/>
        <v>1.0025490522384644</v>
      </c>
      <c r="W58">
        <f t="shared" si="13"/>
        <v>0.99621677398681641</v>
      </c>
      <c r="X58">
        <f t="shared" si="13"/>
        <v>1.0287724733352661</v>
      </c>
      <c r="Y58">
        <f t="shared" si="13"/>
        <v>1.0184969902038574</v>
      </c>
      <c r="Z58">
        <f t="shared" si="13"/>
        <v>1.0660393238067627</v>
      </c>
      <c r="AA58">
        <f t="shared" si="13"/>
        <v>1.0605413913726807</v>
      </c>
      <c r="AB58">
        <f t="shared" si="13"/>
        <v>1.056084156036377</v>
      </c>
      <c r="AC58">
        <f t="shared" si="13"/>
        <v>1.0194563865661621</v>
      </c>
      <c r="AD58">
        <f t="shared" si="13"/>
        <v>1.0382000207901001</v>
      </c>
      <c r="AE58">
        <f t="shared" si="13"/>
        <v>1.013999342918396</v>
      </c>
      <c r="AF58">
        <f t="shared" si="13"/>
        <v>1.0328999757766724</v>
      </c>
      <c r="AG58">
        <f t="shared" si="13"/>
        <v>1.0234999656677246</v>
      </c>
      <c r="AH58">
        <f t="shared" si="13"/>
        <v>1.09560001373291</v>
      </c>
      <c r="AI58">
        <f t="shared" si="12"/>
        <v>1.0592000484466553</v>
      </c>
      <c r="AJ58">
        <f t="shared" si="12"/>
        <v>1.0021982192993164</v>
      </c>
      <c r="AK58">
        <f t="shared" si="12"/>
        <v>0.99520504474639893</v>
      </c>
      <c r="AL58">
        <f t="shared" si="11"/>
        <v>1.0017002820968628</v>
      </c>
      <c r="AM58">
        <f t="shared" si="11"/>
        <v>1.0015407800674438</v>
      </c>
      <c r="AN58">
        <f t="shared" si="11"/>
        <v>1.0002000331878662</v>
      </c>
      <c r="AO58" s="29">
        <f>(('Input Asset Allocation'!$C$6/100)*data!V58)+(('Input Asset Allocation'!$D$6/100)*data!W58)+(('Input Asset Allocation'!$E$6/100)*data!X58)+(('Input Asset Allocation'!$F$6/100)*data!Y58)+(('Input Asset Allocation'!$G$6/100)*data!Z58)+(('Input Asset Allocation'!$H$6/100)*data!AA58)+(('Input Asset Allocation'!$I$6/100)*data!AB58)+(('Input Asset Allocation'!$J$6/100)*data!AC58)+(('Input Asset Allocation'!$K$6/100)*data!AD58)+(('Input Asset Allocation'!$L$6/100)*data!AE58)+(('Input Asset Allocation'!$N$6/100)*data!AG58)+(('Input Asset Allocation'!$O$6/100)*data!AH58)+(('Input Asset Allocation'!$P$6/100)*data!AI58)+(('Input Asset Allocation'!$Q$6/100)*data!AJ58)+(('Input Asset Allocation'!$R$6/100)*data!AK58)+(('Input Asset Allocation'!$S$6/100)*data!AL58)+(('Input Asset Allocation'!$T$6/100)*data!AM58)+(('Input Asset Allocation'!$M$6/100)*data!AF58)+(('Input Asset Allocation'!$U$6/100)*data!AN58)</f>
        <v>1.0126940315961837</v>
      </c>
    </row>
    <row r="59" spans="1:41">
      <c r="A59" s="27">
        <v>313</v>
      </c>
      <c r="B59">
        <v>11.080062866210938</v>
      </c>
      <c r="C59">
        <v>10.606157302856445</v>
      </c>
      <c r="D59">
        <v>12.952220916748047</v>
      </c>
      <c r="E59">
        <v>12.391018867492676</v>
      </c>
      <c r="F59">
        <v>5.2340030670166016</v>
      </c>
      <c r="G59">
        <v>8.4938526153564453</v>
      </c>
      <c r="H59">
        <v>-1.568603515625</v>
      </c>
      <c r="I59">
        <v>3.5529851913452148</v>
      </c>
      <c r="J59">
        <v>4.9100041389465332</v>
      </c>
      <c r="K59">
        <v>2.1308779716491699</v>
      </c>
      <c r="L59">
        <v>2.8957724571228027</v>
      </c>
      <c r="M59">
        <v>2.6800036430358887</v>
      </c>
      <c r="N59">
        <v>5.4399967193603516</v>
      </c>
      <c r="O59">
        <v>1.530003547668457</v>
      </c>
      <c r="P59">
        <v>-0.12366175651550293</v>
      </c>
      <c r="Q59">
        <v>-2.0967304706573486</v>
      </c>
      <c r="R59">
        <v>0.13828277587890625</v>
      </c>
      <c r="S59">
        <v>0.19609928131103516</v>
      </c>
      <c r="T59">
        <v>3.0004978179931641E-2</v>
      </c>
      <c r="U59" s="27">
        <v>313</v>
      </c>
      <c r="V59">
        <f t="shared" si="13"/>
        <v>1.1108006286621093</v>
      </c>
      <c r="W59">
        <f t="shared" si="13"/>
        <v>1.1060615730285646</v>
      </c>
      <c r="X59">
        <f t="shared" si="13"/>
        <v>1.1295222091674804</v>
      </c>
      <c r="Y59">
        <f t="shared" si="13"/>
        <v>1.1239101886749268</v>
      </c>
      <c r="Z59">
        <f t="shared" si="13"/>
        <v>1.052340030670166</v>
      </c>
      <c r="AA59">
        <f t="shared" si="13"/>
        <v>1.0849385261535645</v>
      </c>
      <c r="AB59">
        <f t="shared" si="13"/>
        <v>0.98431396484375</v>
      </c>
      <c r="AC59">
        <f t="shared" si="13"/>
        <v>1.0355298519134521</v>
      </c>
      <c r="AD59">
        <f t="shared" si="13"/>
        <v>1.0491000413894653</v>
      </c>
      <c r="AE59">
        <f t="shared" si="13"/>
        <v>1.0213087797164917</v>
      </c>
      <c r="AF59">
        <f t="shared" si="13"/>
        <v>1.028957724571228</v>
      </c>
      <c r="AG59">
        <f t="shared" si="13"/>
        <v>1.0268000364303589</v>
      </c>
      <c r="AH59">
        <f t="shared" si="13"/>
        <v>1.0543999671936035</v>
      </c>
      <c r="AI59">
        <f t="shared" si="12"/>
        <v>1.0153000354766846</v>
      </c>
      <c r="AJ59">
        <f t="shared" si="12"/>
        <v>0.99876338243484497</v>
      </c>
      <c r="AK59">
        <f t="shared" si="12"/>
        <v>0.97903269529342651</v>
      </c>
      <c r="AL59">
        <f t="shared" si="11"/>
        <v>1.0013828277587891</v>
      </c>
      <c r="AM59">
        <f t="shared" si="11"/>
        <v>1.0019609928131104</v>
      </c>
      <c r="AN59">
        <f t="shared" si="11"/>
        <v>1.0003000497817993</v>
      </c>
      <c r="AO59" s="29">
        <f>(('Input Asset Allocation'!$C$6/100)*data!V59)+(('Input Asset Allocation'!$D$6/100)*data!W59)+(('Input Asset Allocation'!$E$6/100)*data!X59)+(('Input Asset Allocation'!$F$6/100)*data!Y59)+(('Input Asset Allocation'!$G$6/100)*data!Z59)+(('Input Asset Allocation'!$H$6/100)*data!AA59)+(('Input Asset Allocation'!$I$6/100)*data!AB59)+(('Input Asset Allocation'!$J$6/100)*data!AC59)+(('Input Asset Allocation'!$K$6/100)*data!AD59)+(('Input Asset Allocation'!$L$6/100)*data!AE59)+(('Input Asset Allocation'!$N$6/100)*data!AG59)+(('Input Asset Allocation'!$O$6/100)*data!AH59)+(('Input Asset Allocation'!$P$6/100)*data!AI59)+(('Input Asset Allocation'!$Q$6/100)*data!AJ59)+(('Input Asset Allocation'!$R$6/100)*data!AK59)+(('Input Asset Allocation'!$S$6/100)*data!AL59)+(('Input Asset Allocation'!$T$6/100)*data!AM59)+(('Input Asset Allocation'!$M$6/100)*data!AF59)+(('Input Asset Allocation'!$U$6/100)*data!AN59)</f>
        <v>1.0645344206929208</v>
      </c>
    </row>
    <row r="60" spans="1:41">
      <c r="A60" s="27">
        <v>613</v>
      </c>
      <c r="B60">
        <v>2.6862025260925293</v>
      </c>
      <c r="C60">
        <v>2.9101729393005371</v>
      </c>
      <c r="D60">
        <v>2.2056937217712402</v>
      </c>
      <c r="E60">
        <v>3.0867457389831543</v>
      </c>
      <c r="F60">
        <v>-0.73028802871704102</v>
      </c>
      <c r="G60">
        <v>-2.3503959178924561</v>
      </c>
      <c r="H60">
        <v>-7.9536972045898438</v>
      </c>
      <c r="I60">
        <v>0.12569427490234375</v>
      </c>
      <c r="J60">
        <v>3.4999966621398926</v>
      </c>
      <c r="K60">
        <v>0.1921534538269043</v>
      </c>
      <c r="L60">
        <v>-1.4324486255645752</v>
      </c>
      <c r="M60">
        <v>3.8599967956542969</v>
      </c>
      <c r="N60">
        <v>1.9700050354003906</v>
      </c>
      <c r="O60">
        <v>0.92999935150146484</v>
      </c>
      <c r="P60">
        <v>-2.3257613182067871</v>
      </c>
      <c r="Q60">
        <v>-2.782142162322998</v>
      </c>
      <c r="R60">
        <v>-1.7800807952880859</v>
      </c>
      <c r="S60">
        <v>-0.12621283531188965</v>
      </c>
      <c r="T60">
        <v>0</v>
      </c>
      <c r="U60" s="27">
        <v>613</v>
      </c>
      <c r="V60">
        <f t="shared" si="13"/>
        <v>1.0268620252609253</v>
      </c>
      <c r="W60">
        <f t="shared" si="13"/>
        <v>1.0291017293930054</v>
      </c>
      <c r="X60">
        <f t="shared" si="13"/>
        <v>1.0220569372177124</v>
      </c>
      <c r="Y60">
        <f t="shared" si="13"/>
        <v>1.0308674573898315</v>
      </c>
      <c r="Z60">
        <f t="shared" si="13"/>
        <v>0.99269711971282959</v>
      </c>
      <c r="AA60">
        <f t="shared" si="13"/>
        <v>0.97649604082107544</v>
      </c>
      <c r="AB60">
        <f t="shared" si="13"/>
        <v>0.92046302795410151</v>
      </c>
      <c r="AC60">
        <f t="shared" si="13"/>
        <v>1.0012569427490234</v>
      </c>
      <c r="AD60">
        <f t="shared" si="13"/>
        <v>1.0349999666213989</v>
      </c>
      <c r="AE60">
        <f t="shared" si="13"/>
        <v>1.001921534538269</v>
      </c>
      <c r="AF60">
        <f t="shared" si="13"/>
        <v>0.98567551374435425</v>
      </c>
      <c r="AG60">
        <f t="shared" si="13"/>
        <v>1.038599967956543</v>
      </c>
      <c r="AH60">
        <f t="shared" si="13"/>
        <v>1.0197000503540039</v>
      </c>
      <c r="AI60">
        <f t="shared" si="12"/>
        <v>1.0092999935150146</v>
      </c>
      <c r="AJ60">
        <f t="shared" si="12"/>
        <v>0.97674238681793213</v>
      </c>
      <c r="AK60">
        <f t="shared" si="12"/>
        <v>0.97217857837677002</v>
      </c>
      <c r="AL60">
        <f t="shared" si="11"/>
        <v>0.98219919204711914</v>
      </c>
      <c r="AM60">
        <f t="shared" si="11"/>
        <v>0.9987378716468811</v>
      </c>
      <c r="AN60">
        <f t="shared" si="11"/>
        <v>1</v>
      </c>
      <c r="AO60" s="29">
        <f>(('Input Asset Allocation'!$C$6/100)*data!V60)+(('Input Asset Allocation'!$D$6/100)*data!W60)+(('Input Asset Allocation'!$E$6/100)*data!X60)+(('Input Asset Allocation'!$F$6/100)*data!Y60)+(('Input Asset Allocation'!$G$6/100)*data!Z60)+(('Input Asset Allocation'!$H$6/100)*data!AA60)+(('Input Asset Allocation'!$I$6/100)*data!AB60)+(('Input Asset Allocation'!$J$6/100)*data!AC60)+(('Input Asset Allocation'!$K$6/100)*data!AD60)+(('Input Asset Allocation'!$L$6/100)*data!AE60)+(('Input Asset Allocation'!$N$6/100)*data!AG60)+(('Input Asset Allocation'!$O$6/100)*data!AH60)+(('Input Asset Allocation'!$P$6/100)*data!AI60)+(('Input Asset Allocation'!$Q$6/100)*data!AJ60)+(('Input Asset Allocation'!$R$6/100)*data!AK60)+(('Input Asset Allocation'!$S$6/100)*data!AL60)+(('Input Asset Allocation'!$T$6/100)*data!AM60)+(('Input Asset Allocation'!$M$6/100)*data!AF60)+(('Input Asset Allocation'!$U$6/100)*data!AN60)</f>
        <v>1.0095426685094833</v>
      </c>
    </row>
    <row r="61" spans="1:41">
      <c r="A61" s="27">
        <v>913</v>
      </c>
      <c r="B61">
        <v>6.3514828681945801</v>
      </c>
      <c r="C61">
        <v>5.2457690238952637</v>
      </c>
      <c r="D61">
        <v>7.7024579048156738</v>
      </c>
      <c r="E61">
        <v>10.206913948059082</v>
      </c>
      <c r="F61">
        <v>11.608087539672852</v>
      </c>
      <c r="G61">
        <v>15.558767318725586</v>
      </c>
      <c r="H61">
        <v>5.8985233306884766</v>
      </c>
      <c r="I61">
        <v>1.609504222869873</v>
      </c>
      <c r="J61">
        <v>5.8099985122680664</v>
      </c>
      <c r="K61">
        <v>1.2219667434692383</v>
      </c>
      <c r="L61">
        <v>2.2810697555541992</v>
      </c>
      <c r="M61">
        <v>3.5599946975708008</v>
      </c>
      <c r="N61">
        <v>2.9399991035461426</v>
      </c>
      <c r="O61">
        <v>1.0499954223632813</v>
      </c>
      <c r="P61">
        <v>0.57576894760131836</v>
      </c>
      <c r="Q61">
        <v>2.808535099029541</v>
      </c>
      <c r="R61">
        <v>0.76681375503540039</v>
      </c>
      <c r="S61">
        <v>0.39715766906738281</v>
      </c>
      <c r="T61">
        <v>2.0003318786621094E-2</v>
      </c>
      <c r="U61" s="27">
        <v>913</v>
      </c>
      <c r="V61">
        <f t="shared" si="13"/>
        <v>1.0635148286819458</v>
      </c>
      <c r="W61">
        <f t="shared" si="13"/>
        <v>1.0524576902389526</v>
      </c>
      <c r="X61">
        <f t="shared" si="13"/>
        <v>1.0770245790481567</v>
      </c>
      <c r="Y61">
        <f t="shared" si="13"/>
        <v>1.1020691394805908</v>
      </c>
      <c r="Z61">
        <f t="shared" si="13"/>
        <v>1.1160808753967286</v>
      </c>
      <c r="AA61">
        <f t="shared" si="13"/>
        <v>1.1555876731872559</v>
      </c>
      <c r="AB61">
        <f t="shared" si="13"/>
        <v>1.0589852333068848</v>
      </c>
      <c r="AC61">
        <f t="shared" si="13"/>
        <v>1.0160950422286987</v>
      </c>
      <c r="AD61">
        <f t="shared" si="13"/>
        <v>1.0580999851226807</v>
      </c>
      <c r="AE61">
        <f t="shared" si="13"/>
        <v>1.0122196674346924</v>
      </c>
      <c r="AF61">
        <f t="shared" si="13"/>
        <v>1.022810697555542</v>
      </c>
      <c r="AG61">
        <f t="shared" si="13"/>
        <v>1.035599946975708</v>
      </c>
      <c r="AH61">
        <f t="shared" si="13"/>
        <v>1.0293999910354614</v>
      </c>
      <c r="AI61">
        <f t="shared" si="12"/>
        <v>1.0104999542236328</v>
      </c>
      <c r="AJ61">
        <f t="shared" si="12"/>
        <v>1.0057576894760132</v>
      </c>
      <c r="AK61">
        <f t="shared" si="12"/>
        <v>1.0280853509902954</v>
      </c>
      <c r="AL61">
        <f t="shared" si="11"/>
        <v>1.007668137550354</v>
      </c>
      <c r="AM61">
        <f t="shared" si="11"/>
        <v>1.0039715766906738</v>
      </c>
      <c r="AN61">
        <f t="shared" si="11"/>
        <v>1.0002000331878662</v>
      </c>
      <c r="AO61" s="29">
        <f>(('Input Asset Allocation'!$C$6/100)*data!V61)+(('Input Asset Allocation'!$D$6/100)*data!W61)+(('Input Asset Allocation'!$E$6/100)*data!X61)+(('Input Asset Allocation'!$F$6/100)*data!Y61)+(('Input Asset Allocation'!$G$6/100)*data!Z61)+(('Input Asset Allocation'!$H$6/100)*data!AA61)+(('Input Asset Allocation'!$I$6/100)*data!AB61)+(('Input Asset Allocation'!$J$6/100)*data!AC61)+(('Input Asset Allocation'!$K$6/100)*data!AD61)+(('Input Asset Allocation'!$L$6/100)*data!AE61)+(('Input Asset Allocation'!$N$6/100)*data!AG61)+(('Input Asset Allocation'!$O$6/100)*data!AH61)+(('Input Asset Allocation'!$P$6/100)*data!AI61)+(('Input Asset Allocation'!$Q$6/100)*data!AJ61)+(('Input Asset Allocation'!$R$6/100)*data!AK61)+(('Input Asset Allocation'!$S$6/100)*data!AL61)+(('Input Asset Allocation'!$T$6/100)*data!AM61)+(('Input Asset Allocation'!$M$6/100)*data!AF61)+(('Input Asset Allocation'!$U$6/100)*data!AN61)</f>
        <v>1.0498976624011993</v>
      </c>
    </row>
    <row r="62" spans="1:41">
      <c r="A62" s="27">
        <v>1213</v>
      </c>
      <c r="B62">
        <v>10.105264663696289</v>
      </c>
      <c r="C62">
        <v>10.513162612915039</v>
      </c>
      <c r="D62">
        <v>8.3850269317626953</v>
      </c>
      <c r="E62">
        <v>8.7210769653320313</v>
      </c>
      <c r="F62">
        <v>5.748450756072998</v>
      </c>
      <c r="G62">
        <v>5.935823917388916</v>
      </c>
      <c r="H62">
        <v>1.8620014190673828</v>
      </c>
      <c r="I62">
        <v>4.1455864906311035</v>
      </c>
      <c r="J62">
        <v>7.5799942016601563</v>
      </c>
      <c r="K62">
        <v>1.6993284225463867</v>
      </c>
      <c r="L62">
        <v>3.589177131652832</v>
      </c>
      <c r="M62">
        <v>3.1700015068054199</v>
      </c>
      <c r="N62">
        <v>9.2599983215332031</v>
      </c>
      <c r="O62">
        <v>5.9200048446655273</v>
      </c>
      <c r="P62">
        <v>-0.13548135757446289</v>
      </c>
      <c r="Q62">
        <v>-0.44895410537719727</v>
      </c>
      <c r="R62">
        <v>-0.14379024505615234</v>
      </c>
      <c r="S62">
        <v>0.17783641815185547</v>
      </c>
      <c r="T62">
        <v>1.0001659393310547E-2</v>
      </c>
      <c r="U62" s="27">
        <v>1213</v>
      </c>
      <c r="V62">
        <f t="shared" si="13"/>
        <v>1.1010526466369628</v>
      </c>
      <c r="W62">
        <f t="shared" si="13"/>
        <v>1.1051316261291504</v>
      </c>
      <c r="X62">
        <f t="shared" si="13"/>
        <v>1.0838502693176268</v>
      </c>
      <c r="Y62">
        <f t="shared" si="13"/>
        <v>1.0872107696533204</v>
      </c>
      <c r="Z62">
        <f t="shared" si="13"/>
        <v>1.05748450756073</v>
      </c>
      <c r="AA62">
        <f t="shared" si="13"/>
        <v>1.0593582391738892</v>
      </c>
      <c r="AB62">
        <f t="shared" si="13"/>
        <v>1.0186200141906738</v>
      </c>
      <c r="AC62">
        <f t="shared" si="13"/>
        <v>1.041455864906311</v>
      </c>
      <c r="AD62">
        <f t="shared" si="13"/>
        <v>1.0757999420166016</v>
      </c>
      <c r="AE62">
        <f t="shared" si="13"/>
        <v>1.0169932842254639</v>
      </c>
      <c r="AF62">
        <f t="shared" si="13"/>
        <v>1.0358917713165283</v>
      </c>
      <c r="AG62">
        <f t="shared" si="13"/>
        <v>1.0317000150680542</v>
      </c>
      <c r="AH62">
        <f t="shared" si="13"/>
        <v>1.0925999832153321</v>
      </c>
      <c r="AI62">
        <f t="shared" si="12"/>
        <v>1.0592000484466553</v>
      </c>
      <c r="AJ62">
        <f t="shared" si="12"/>
        <v>0.99864518642425537</v>
      </c>
      <c r="AK62">
        <f t="shared" si="12"/>
        <v>0.99551045894622803</v>
      </c>
      <c r="AL62">
        <f t="shared" si="11"/>
        <v>0.99856209754943848</v>
      </c>
      <c r="AM62">
        <f t="shared" si="11"/>
        <v>1.0017783641815186</v>
      </c>
      <c r="AN62">
        <f t="shared" si="11"/>
        <v>1.0001000165939331</v>
      </c>
      <c r="AO62" s="29">
        <f>(('Input Asset Allocation'!$C$6/100)*data!V62)+(('Input Asset Allocation'!$D$6/100)*data!W62)+(('Input Asset Allocation'!$E$6/100)*data!X62)+(('Input Asset Allocation'!$F$6/100)*data!Y62)+(('Input Asset Allocation'!$G$6/100)*data!Z62)+(('Input Asset Allocation'!$H$6/100)*data!AA62)+(('Input Asset Allocation'!$I$6/100)*data!AB62)+(('Input Asset Allocation'!$J$6/100)*data!AC62)+(('Input Asset Allocation'!$K$6/100)*data!AD62)+(('Input Asset Allocation'!$L$6/100)*data!AE62)+(('Input Asset Allocation'!$N$6/100)*data!AG62)+(('Input Asset Allocation'!$O$6/100)*data!AH62)+(('Input Asset Allocation'!$P$6/100)*data!AI62)+(('Input Asset Allocation'!$Q$6/100)*data!AJ62)+(('Input Asset Allocation'!$R$6/100)*data!AK62)+(('Input Asset Allocation'!$S$6/100)*data!AL62)+(('Input Asset Allocation'!$T$6/100)*data!AM62)+(('Input Asset Allocation'!$M$6/100)*data!AF62)+(('Input Asset Allocation'!$U$6/100)*data!AN62)</f>
        <v>1.0571793820381166</v>
      </c>
    </row>
    <row r="63" spans="1:41">
      <c r="A63" s="27">
        <v>314</v>
      </c>
      <c r="B63">
        <v>1.9677996635437012</v>
      </c>
      <c r="C63">
        <v>1.8068552017211914</v>
      </c>
      <c r="D63">
        <v>3.5252571105957031</v>
      </c>
      <c r="E63">
        <v>1.1172175407409668</v>
      </c>
      <c r="F63">
        <v>0.76899528503417969</v>
      </c>
      <c r="G63">
        <v>3.437495231628418</v>
      </c>
      <c r="H63">
        <v>-0.3644108772277832</v>
      </c>
      <c r="I63">
        <v>0.93817710876464844</v>
      </c>
      <c r="J63">
        <v>3.320002555847168</v>
      </c>
      <c r="K63">
        <v>1.1951565742492676</v>
      </c>
      <c r="L63">
        <v>2.9806971549987793</v>
      </c>
      <c r="M63">
        <v>2.5200009346008301</v>
      </c>
      <c r="N63">
        <v>2.4099946022033691</v>
      </c>
      <c r="O63">
        <v>1.6000032424926758</v>
      </c>
      <c r="P63">
        <v>1.8444180488586426</v>
      </c>
      <c r="Q63">
        <v>2.4031162261962891</v>
      </c>
      <c r="R63">
        <v>1.1996626853942871</v>
      </c>
      <c r="S63">
        <v>0.22995471954345703</v>
      </c>
      <c r="T63">
        <v>0</v>
      </c>
      <c r="U63" s="27">
        <v>314</v>
      </c>
      <c r="V63">
        <f t="shared" si="13"/>
        <v>1.019677996635437</v>
      </c>
      <c r="W63">
        <f t="shared" si="13"/>
        <v>1.0180685520172119</v>
      </c>
      <c r="X63">
        <f t="shared" si="13"/>
        <v>1.035252571105957</v>
      </c>
      <c r="Y63">
        <f t="shared" si="13"/>
        <v>1.0111721754074097</v>
      </c>
      <c r="Z63">
        <f t="shared" si="13"/>
        <v>1.0076899528503418</v>
      </c>
      <c r="AA63">
        <f t="shared" si="13"/>
        <v>1.0343749523162842</v>
      </c>
      <c r="AB63">
        <f t="shared" si="13"/>
        <v>0.99635589122772217</v>
      </c>
      <c r="AC63">
        <f t="shared" si="13"/>
        <v>1.0093817710876465</v>
      </c>
      <c r="AD63">
        <f t="shared" si="13"/>
        <v>1.0332000255584717</v>
      </c>
      <c r="AE63">
        <f t="shared" si="13"/>
        <v>1.0119515657424927</v>
      </c>
      <c r="AF63">
        <f t="shared" si="13"/>
        <v>1.0298069715499878</v>
      </c>
      <c r="AG63">
        <f t="shared" si="13"/>
        <v>1.0252000093460083</v>
      </c>
      <c r="AH63">
        <f t="shared" si="13"/>
        <v>1.0240999460220337</v>
      </c>
      <c r="AI63">
        <f t="shared" si="12"/>
        <v>1.0160000324249268</v>
      </c>
      <c r="AJ63">
        <f t="shared" si="12"/>
        <v>1.0184441804885864</v>
      </c>
      <c r="AK63">
        <f t="shared" si="12"/>
        <v>1.0240311622619629</v>
      </c>
      <c r="AL63">
        <f t="shared" si="11"/>
        <v>1.0119966268539429</v>
      </c>
      <c r="AM63">
        <f t="shared" si="11"/>
        <v>1.0022995471954346</v>
      </c>
      <c r="AN63">
        <f t="shared" si="11"/>
        <v>1</v>
      </c>
      <c r="AO63" s="29">
        <f>(('Input Asset Allocation'!$C$6/100)*data!V63)+(('Input Asset Allocation'!$D$6/100)*data!W63)+(('Input Asset Allocation'!$E$6/100)*data!X63)+(('Input Asset Allocation'!$F$6/100)*data!Y63)+(('Input Asset Allocation'!$G$6/100)*data!Z63)+(('Input Asset Allocation'!$H$6/100)*data!AA63)+(('Input Asset Allocation'!$I$6/100)*data!AB63)+(('Input Asset Allocation'!$J$6/100)*data!AC63)+(('Input Asset Allocation'!$K$6/100)*data!AD63)+(('Input Asset Allocation'!$L$6/100)*data!AE63)+(('Input Asset Allocation'!$N$6/100)*data!AG63)+(('Input Asset Allocation'!$O$6/100)*data!AH63)+(('Input Asset Allocation'!$P$6/100)*data!AI63)+(('Input Asset Allocation'!$Q$6/100)*data!AJ63)+(('Input Asset Allocation'!$R$6/100)*data!AK63)+(('Input Asset Allocation'!$S$6/100)*data!AL63)+(('Input Asset Allocation'!$T$6/100)*data!AM63)+(('Input Asset Allocation'!$M$6/100)*data!AF63)+(('Input Asset Allocation'!$U$6/100)*data!AN63)</f>
        <v>1.0206577283143998</v>
      </c>
    </row>
    <row r="64" spans="1:41">
      <c r="A64" s="27">
        <v>614</v>
      </c>
      <c r="B64">
        <v>4.8704028129577637</v>
      </c>
      <c r="C64">
        <v>5.2345037460327148</v>
      </c>
      <c r="D64">
        <v>4.9812197685241699</v>
      </c>
      <c r="E64">
        <v>2.0485758781433105</v>
      </c>
      <c r="F64">
        <v>4.3398022651672363</v>
      </c>
      <c r="G64">
        <v>2.239525318145752</v>
      </c>
      <c r="H64">
        <v>6.7053914070129395</v>
      </c>
      <c r="I64">
        <v>1.886439323425293</v>
      </c>
      <c r="J64">
        <v>4.9200057983398438</v>
      </c>
      <c r="K64">
        <v>1.3854265213012695</v>
      </c>
      <c r="L64">
        <v>2.4088501930236816</v>
      </c>
      <c r="M64">
        <v>2.929997444152832</v>
      </c>
      <c r="N64">
        <v>1.7300009727478027</v>
      </c>
      <c r="O64">
        <v>1.0800004005432129</v>
      </c>
      <c r="P64">
        <v>2.040553092956543</v>
      </c>
      <c r="Q64">
        <v>2.4692654609680176</v>
      </c>
      <c r="R64">
        <v>1.6267657279968262</v>
      </c>
      <c r="S64">
        <v>0.32014846801757813</v>
      </c>
      <c r="T64">
        <v>0</v>
      </c>
      <c r="U64" s="27">
        <v>614</v>
      </c>
      <c r="V64">
        <f t="shared" si="13"/>
        <v>1.0487040281295776</v>
      </c>
      <c r="W64">
        <f t="shared" si="13"/>
        <v>1.0523450374603271</v>
      </c>
      <c r="X64">
        <f t="shared" si="13"/>
        <v>1.0498121976852417</v>
      </c>
      <c r="Y64">
        <f t="shared" si="13"/>
        <v>1.0204857587814331</v>
      </c>
      <c r="Z64">
        <f t="shared" si="13"/>
        <v>1.0433980226516724</v>
      </c>
      <c r="AA64">
        <f t="shared" si="13"/>
        <v>1.0223952531814575</v>
      </c>
      <c r="AB64">
        <f t="shared" si="13"/>
        <v>1.0670539140701294</v>
      </c>
      <c r="AC64">
        <f t="shared" si="13"/>
        <v>1.0188643932342529</v>
      </c>
      <c r="AD64">
        <f t="shared" si="13"/>
        <v>1.0492000579833984</v>
      </c>
      <c r="AE64">
        <f t="shared" si="13"/>
        <v>1.0138542652130127</v>
      </c>
      <c r="AF64">
        <f t="shared" si="13"/>
        <v>1.0240885019302368</v>
      </c>
      <c r="AG64">
        <f t="shared" si="13"/>
        <v>1.0292999744415283</v>
      </c>
      <c r="AH64">
        <f t="shared" si="13"/>
        <v>1.017300009727478</v>
      </c>
      <c r="AI64">
        <f t="shared" si="12"/>
        <v>1.0108000040054321</v>
      </c>
      <c r="AJ64">
        <f t="shared" si="12"/>
        <v>1.0204055309295654</v>
      </c>
      <c r="AK64">
        <f t="shared" si="12"/>
        <v>1.0246926546096802</v>
      </c>
      <c r="AL64">
        <f t="shared" si="11"/>
        <v>1.0162676572799683</v>
      </c>
      <c r="AM64">
        <f t="shared" si="11"/>
        <v>1.0032014846801758</v>
      </c>
      <c r="AN64">
        <f t="shared" si="11"/>
        <v>1</v>
      </c>
      <c r="AO64" s="29">
        <f>(('Input Asset Allocation'!$C$6/100)*data!V64)+(('Input Asset Allocation'!$D$6/100)*data!W64)+(('Input Asset Allocation'!$E$6/100)*data!X64)+(('Input Asset Allocation'!$F$6/100)*data!Y64)+(('Input Asset Allocation'!$G$6/100)*data!Z64)+(('Input Asset Allocation'!$H$6/100)*data!AA64)+(('Input Asset Allocation'!$I$6/100)*data!AB64)+(('Input Asset Allocation'!$J$6/100)*data!AC64)+(('Input Asset Allocation'!$K$6/100)*data!AD64)+(('Input Asset Allocation'!$L$6/100)*data!AE64)+(('Input Asset Allocation'!$N$6/100)*data!AG64)+(('Input Asset Allocation'!$O$6/100)*data!AH64)+(('Input Asset Allocation'!$P$6/100)*data!AI64)+(('Input Asset Allocation'!$Q$6/100)*data!AJ64)+(('Input Asset Allocation'!$R$6/100)*data!AK64)+(('Input Asset Allocation'!$S$6/100)*data!AL64)+(('Input Asset Allocation'!$T$6/100)*data!AM64)+(('Input Asset Allocation'!$M$6/100)*data!AF64)+(('Input Asset Allocation'!$U$6/100)*data!AN64)</f>
        <v>1.0354684829711915</v>
      </c>
    </row>
    <row r="65" spans="1:41">
      <c r="A65" s="27">
        <v>914</v>
      </c>
      <c r="B65">
        <v>2.2602081298828125E-2</v>
      </c>
      <c r="C65">
        <v>1.1278629302978516</v>
      </c>
      <c r="D65">
        <v>-1.6605198383331299</v>
      </c>
      <c r="E65">
        <v>-7.3559818267822266</v>
      </c>
      <c r="F65">
        <v>-5.8301506042480469</v>
      </c>
      <c r="G65">
        <v>-7.7706995010375977</v>
      </c>
      <c r="H65">
        <v>-3.357774019241333</v>
      </c>
      <c r="I65">
        <v>0.5572199821472168</v>
      </c>
      <c r="J65">
        <v>1.6199946403503418</v>
      </c>
      <c r="K65">
        <v>-0.47162175178527832</v>
      </c>
      <c r="L65">
        <v>-1.8561363220214844</v>
      </c>
      <c r="M65">
        <v>3.2400012016296387</v>
      </c>
      <c r="N65">
        <v>1.4500021934509277</v>
      </c>
      <c r="O65">
        <v>1.4700055122375488</v>
      </c>
      <c r="P65">
        <v>0.16149282455444336</v>
      </c>
      <c r="Q65">
        <v>-3.1350493431091309</v>
      </c>
      <c r="R65">
        <v>3.5715103149414063E-2</v>
      </c>
      <c r="S65">
        <v>2.9778480529785156E-2</v>
      </c>
      <c r="T65">
        <v>0</v>
      </c>
      <c r="U65" s="27">
        <v>914</v>
      </c>
      <c r="V65">
        <f t="shared" si="13"/>
        <v>1.0002260208129883</v>
      </c>
      <c r="W65">
        <f t="shared" si="13"/>
        <v>1.0112786293029785</v>
      </c>
      <c r="X65">
        <f t="shared" si="13"/>
        <v>0.9833948016166687</v>
      </c>
      <c r="Y65">
        <f t="shared" si="13"/>
        <v>0.92644018173217768</v>
      </c>
      <c r="Z65">
        <f t="shared" si="13"/>
        <v>0.94169849395751948</v>
      </c>
      <c r="AA65">
        <f t="shared" si="13"/>
        <v>0.92229300498962408</v>
      </c>
      <c r="AB65">
        <f t="shared" si="13"/>
        <v>0.96642225980758667</v>
      </c>
      <c r="AC65">
        <f t="shared" si="13"/>
        <v>1.0055721998214722</v>
      </c>
      <c r="AD65">
        <f t="shared" si="13"/>
        <v>1.0161999464035034</v>
      </c>
      <c r="AE65">
        <f t="shared" si="13"/>
        <v>0.99528378248214722</v>
      </c>
      <c r="AF65">
        <f t="shared" si="13"/>
        <v>0.98143863677978516</v>
      </c>
      <c r="AG65">
        <f t="shared" si="13"/>
        <v>1.0324000120162964</v>
      </c>
      <c r="AH65">
        <f t="shared" si="13"/>
        <v>1.0145000219345093</v>
      </c>
      <c r="AI65">
        <f t="shared" si="12"/>
        <v>1.0147000551223755</v>
      </c>
      <c r="AJ65">
        <f t="shared" si="12"/>
        <v>1.0016149282455444</v>
      </c>
      <c r="AK65">
        <f t="shared" si="12"/>
        <v>0.96864950656890869</v>
      </c>
      <c r="AL65">
        <f t="shared" si="11"/>
        <v>1.0003571510314941</v>
      </c>
      <c r="AM65">
        <f t="shared" si="11"/>
        <v>1.0002977848052979</v>
      </c>
      <c r="AN65">
        <f t="shared" si="11"/>
        <v>1</v>
      </c>
      <c r="AO65" s="29">
        <f>(('Input Asset Allocation'!$C$6/100)*data!V65)+(('Input Asset Allocation'!$D$6/100)*data!W65)+(('Input Asset Allocation'!$E$6/100)*data!X65)+(('Input Asset Allocation'!$F$6/100)*data!Y65)+(('Input Asset Allocation'!$G$6/100)*data!Z65)+(('Input Asset Allocation'!$H$6/100)*data!AA65)+(('Input Asset Allocation'!$I$6/100)*data!AB65)+(('Input Asset Allocation'!$J$6/100)*data!AC65)+(('Input Asset Allocation'!$K$6/100)*data!AD65)+(('Input Asset Allocation'!$L$6/100)*data!AE65)+(('Input Asset Allocation'!$N$6/100)*data!AG65)+(('Input Asset Allocation'!$O$6/100)*data!AH65)+(('Input Asset Allocation'!$P$6/100)*data!AI65)+(('Input Asset Allocation'!$Q$6/100)*data!AJ65)+(('Input Asset Allocation'!$R$6/100)*data!AK65)+(('Input Asset Allocation'!$S$6/100)*data!AL65)+(('Input Asset Allocation'!$T$6/100)*data!AM65)+(('Input Asset Allocation'!$M$6/100)*data!AF65)+(('Input Asset Allocation'!$U$6/100)*data!AN65)</f>
        <v>0.9957774116873741</v>
      </c>
    </row>
    <row r="66" spans="1:41">
      <c r="A66" s="27">
        <v>1214</v>
      </c>
      <c r="B66">
        <v>5.2365541458129883</v>
      </c>
      <c r="C66">
        <v>4.9326062202453613</v>
      </c>
      <c r="D66">
        <v>5.9408426284790039</v>
      </c>
      <c r="E66">
        <v>9.7264766693115234</v>
      </c>
      <c r="F66">
        <v>-3.5315454006195068</v>
      </c>
      <c r="G66">
        <v>-2.2360324859619141</v>
      </c>
      <c r="H66">
        <v>-4.4403018951416016</v>
      </c>
      <c r="I66">
        <v>0.69806575775146484</v>
      </c>
      <c r="J66">
        <v>3.2699942588806152</v>
      </c>
      <c r="K66">
        <v>-0.50671696662902832</v>
      </c>
      <c r="L66">
        <v>-1.005244255065918</v>
      </c>
      <c r="M66">
        <v>3.2500028610229492</v>
      </c>
      <c r="N66">
        <v>6.5600037574768066</v>
      </c>
      <c r="O66">
        <v>6.0199975967407227</v>
      </c>
      <c r="P66">
        <v>1.788485050201416</v>
      </c>
      <c r="Q66">
        <v>-1.0366439819335938</v>
      </c>
      <c r="R66">
        <v>1.2124300003051758</v>
      </c>
      <c r="S66">
        <v>0.16930103302001953</v>
      </c>
      <c r="T66">
        <v>0</v>
      </c>
      <c r="U66" s="27">
        <v>1214</v>
      </c>
      <c r="V66">
        <f t="shared" si="13"/>
        <v>1.0523655414581299</v>
      </c>
      <c r="W66">
        <f t="shared" si="13"/>
        <v>1.0493260622024536</v>
      </c>
      <c r="X66">
        <f t="shared" si="13"/>
        <v>1.05940842628479</v>
      </c>
      <c r="Y66">
        <f t="shared" si="13"/>
        <v>1.0972647666931152</v>
      </c>
      <c r="Z66">
        <f t="shared" si="13"/>
        <v>0.96468454599380493</v>
      </c>
      <c r="AA66">
        <f t="shared" si="13"/>
        <v>0.97763967514038086</v>
      </c>
      <c r="AB66">
        <f t="shared" si="13"/>
        <v>0.95559698104858404</v>
      </c>
      <c r="AC66">
        <f t="shared" si="13"/>
        <v>1.0069806575775146</v>
      </c>
      <c r="AD66">
        <f t="shared" si="13"/>
        <v>1.0326999425888062</v>
      </c>
      <c r="AE66">
        <f t="shared" si="13"/>
        <v>0.99493283033370972</v>
      </c>
      <c r="AF66">
        <f t="shared" si="13"/>
        <v>0.98994755744934082</v>
      </c>
      <c r="AG66">
        <f t="shared" si="13"/>
        <v>1.0325000286102295</v>
      </c>
      <c r="AH66">
        <f t="shared" si="13"/>
        <v>1.0656000375747681</v>
      </c>
      <c r="AI66">
        <f t="shared" si="12"/>
        <v>1.0601999759674072</v>
      </c>
      <c r="AJ66">
        <f t="shared" si="12"/>
        <v>1.0178848505020142</v>
      </c>
      <c r="AK66">
        <f t="shared" si="12"/>
        <v>0.98963356018066406</v>
      </c>
      <c r="AL66">
        <f t="shared" si="11"/>
        <v>1.0121243000030518</v>
      </c>
      <c r="AM66">
        <f t="shared" si="11"/>
        <v>1.0016930103302002</v>
      </c>
      <c r="AN66">
        <f t="shared" si="11"/>
        <v>1</v>
      </c>
      <c r="AO66" s="29">
        <f>(('Input Asset Allocation'!$C$6/100)*data!V66)+(('Input Asset Allocation'!$D$6/100)*data!W66)+(('Input Asset Allocation'!$E$6/100)*data!X66)+(('Input Asset Allocation'!$F$6/100)*data!Y66)+(('Input Asset Allocation'!$G$6/100)*data!Z66)+(('Input Asset Allocation'!$H$6/100)*data!AA66)+(('Input Asset Allocation'!$I$6/100)*data!AB66)+(('Input Asset Allocation'!$J$6/100)*data!AC66)+(('Input Asset Allocation'!$K$6/100)*data!AD66)+(('Input Asset Allocation'!$L$6/100)*data!AE66)+(('Input Asset Allocation'!$N$6/100)*data!AG66)+(('Input Asset Allocation'!$O$6/100)*data!AH66)+(('Input Asset Allocation'!$P$6/100)*data!AI66)+(('Input Asset Allocation'!$Q$6/100)*data!AJ66)+(('Input Asset Allocation'!$R$6/100)*data!AK66)+(('Input Asset Allocation'!$S$6/100)*data!AL66)+(('Input Asset Allocation'!$T$6/100)*data!AM66)+(('Input Asset Allocation'!$M$6/100)*data!AF66)+(('Input Asset Allocation'!$U$6/100)*data!AN66)</f>
        <v>1.0317638983845709</v>
      </c>
    </row>
    <row r="67" spans="1:41">
      <c r="A67" s="27">
        <v>315</v>
      </c>
      <c r="B67">
        <v>1.8030524253845215</v>
      </c>
      <c r="C67">
        <v>0.94977617263793945</v>
      </c>
      <c r="D67">
        <v>3.9559125900268555</v>
      </c>
      <c r="E67">
        <v>4.3127298355102539</v>
      </c>
      <c r="F67">
        <v>4.9957633018493652</v>
      </c>
      <c r="G67">
        <v>5.6411981582641602</v>
      </c>
      <c r="H67">
        <v>2.2805333137512207</v>
      </c>
      <c r="I67">
        <v>2.4898648262023926</v>
      </c>
      <c r="J67">
        <v>3.4600019454956055</v>
      </c>
      <c r="K67">
        <v>2.1251678466796875</v>
      </c>
      <c r="L67">
        <v>2.518928050994873</v>
      </c>
      <c r="M67">
        <v>3.3900022506713867</v>
      </c>
      <c r="N67">
        <v>2.0799994468688965</v>
      </c>
      <c r="O67">
        <v>1.7500042915344238</v>
      </c>
      <c r="P67">
        <v>1.6055107116699219</v>
      </c>
      <c r="Q67">
        <v>-1.9194066524505615</v>
      </c>
      <c r="R67">
        <v>1.3166666030883789</v>
      </c>
      <c r="S67">
        <v>0.58999061584472656</v>
      </c>
      <c r="T67">
        <v>0</v>
      </c>
      <c r="U67" s="27">
        <v>315</v>
      </c>
      <c r="V67">
        <f t="shared" si="13"/>
        <v>1.0180305242538452</v>
      </c>
      <c r="W67">
        <f t="shared" si="13"/>
        <v>1.0094977617263794</v>
      </c>
      <c r="X67">
        <f t="shared" si="13"/>
        <v>1.0395591259002686</v>
      </c>
      <c r="Y67">
        <f t="shared" si="13"/>
        <v>1.0431272983551025</v>
      </c>
      <c r="Z67">
        <f t="shared" si="13"/>
        <v>1.0499576330184937</v>
      </c>
      <c r="AA67">
        <f t="shared" si="13"/>
        <v>1.0564119815826416</v>
      </c>
      <c r="AB67">
        <f t="shared" si="13"/>
        <v>1.0228053331375122</v>
      </c>
      <c r="AC67">
        <f t="shared" si="13"/>
        <v>1.0248986482620239</v>
      </c>
      <c r="AD67">
        <f t="shared" si="13"/>
        <v>1.0346000194549561</v>
      </c>
      <c r="AE67">
        <f t="shared" si="13"/>
        <v>1.0212516784667969</v>
      </c>
      <c r="AF67">
        <f t="shared" si="13"/>
        <v>1.0251892805099487</v>
      </c>
      <c r="AG67">
        <f t="shared" si="13"/>
        <v>1.0339000225067139</v>
      </c>
      <c r="AH67">
        <f t="shared" si="13"/>
        <v>1.020799994468689</v>
      </c>
      <c r="AI67">
        <f t="shared" si="12"/>
        <v>1.0175000429153442</v>
      </c>
      <c r="AJ67">
        <f t="shared" si="12"/>
        <v>1.0160551071166992</v>
      </c>
      <c r="AK67">
        <f t="shared" si="12"/>
        <v>0.98080593347549438</v>
      </c>
      <c r="AL67">
        <f t="shared" si="11"/>
        <v>1.0131666660308838</v>
      </c>
      <c r="AM67">
        <f t="shared" si="11"/>
        <v>1.0058999061584473</v>
      </c>
      <c r="AN67">
        <f t="shared" si="11"/>
        <v>1</v>
      </c>
      <c r="AO67" s="29">
        <f>(('Input Asset Allocation'!$C$6/100)*data!V67)+(('Input Asset Allocation'!$D$6/100)*data!W67)+(('Input Asset Allocation'!$E$6/100)*data!X67)+(('Input Asset Allocation'!$F$6/100)*data!Y67)+(('Input Asset Allocation'!$G$6/100)*data!Z67)+(('Input Asset Allocation'!$H$6/100)*data!AA67)+(('Input Asset Allocation'!$I$6/100)*data!AB67)+(('Input Asset Allocation'!$J$6/100)*data!AC67)+(('Input Asset Allocation'!$K$6/100)*data!AD67)+(('Input Asset Allocation'!$L$6/100)*data!AE67)+(('Input Asset Allocation'!$N$6/100)*data!AG67)+(('Input Asset Allocation'!$O$6/100)*data!AH67)+(('Input Asset Allocation'!$P$6/100)*data!AI67)+(('Input Asset Allocation'!$Q$6/100)*data!AJ67)+(('Input Asset Allocation'!$R$6/100)*data!AK67)+(('Input Asset Allocation'!$S$6/100)*data!AL67)+(('Input Asset Allocation'!$T$6/100)*data!AM67)+(('Input Asset Allocation'!$M$6/100)*data!AF67)+(('Input Asset Allocation'!$U$6/100)*data!AN67)</f>
        <v>1.0233112794160844</v>
      </c>
    </row>
    <row r="68" spans="1:41">
      <c r="A68" s="27">
        <v>615</v>
      </c>
      <c r="B68">
        <v>0.1374363899230957</v>
      </c>
      <c r="C68">
        <v>0.27863979339599609</v>
      </c>
      <c r="D68">
        <v>-1.5365481376647949</v>
      </c>
      <c r="E68">
        <v>0.42135715484619141</v>
      </c>
      <c r="F68">
        <v>0.83930492401123047</v>
      </c>
      <c r="G68">
        <v>4.5004963874816895</v>
      </c>
      <c r="H68">
        <v>0.81714391708374023</v>
      </c>
      <c r="I68">
        <v>-0.4709780216217041</v>
      </c>
      <c r="J68">
        <v>4.5799970626831055</v>
      </c>
      <c r="K68">
        <v>0.68624019622802734</v>
      </c>
      <c r="L68">
        <v>1.0848045349121094E-3</v>
      </c>
      <c r="M68">
        <v>3.8200020790100098</v>
      </c>
      <c r="N68">
        <v>1.1600017547607422</v>
      </c>
      <c r="O68">
        <v>0.51000118255615234</v>
      </c>
      <c r="P68">
        <v>-1.6826033592224121</v>
      </c>
      <c r="Q68">
        <v>-1.1856794357299805</v>
      </c>
      <c r="R68">
        <v>-0.66993832588195801</v>
      </c>
      <c r="S68">
        <v>0.13000965118408203</v>
      </c>
      <c r="T68">
        <v>0</v>
      </c>
      <c r="U68" s="27">
        <v>615</v>
      </c>
      <c r="V68">
        <f t="shared" si="13"/>
        <v>1.001374363899231</v>
      </c>
      <c r="W68">
        <f t="shared" si="13"/>
        <v>1.00278639793396</v>
      </c>
      <c r="X68">
        <f t="shared" si="13"/>
        <v>0.98463451862335205</v>
      </c>
      <c r="Y68">
        <f t="shared" si="13"/>
        <v>1.0042135715484619</v>
      </c>
      <c r="Z68">
        <f t="shared" si="13"/>
        <v>1.0083930492401123</v>
      </c>
      <c r="AA68">
        <f t="shared" si="13"/>
        <v>1.0450049638748169</v>
      </c>
      <c r="AB68">
        <f t="shared" si="13"/>
        <v>1.0081714391708374</v>
      </c>
      <c r="AC68">
        <f t="shared" si="13"/>
        <v>0.99529021978378296</v>
      </c>
      <c r="AD68">
        <f t="shared" si="13"/>
        <v>1.0457999706268311</v>
      </c>
      <c r="AE68">
        <f t="shared" si="13"/>
        <v>1.0068624019622803</v>
      </c>
      <c r="AF68">
        <f t="shared" si="13"/>
        <v>1.0000108480453491</v>
      </c>
      <c r="AG68">
        <f t="shared" si="13"/>
        <v>1.0382000207901001</v>
      </c>
      <c r="AH68">
        <f t="shared" si="13"/>
        <v>1.0116000175476074</v>
      </c>
      <c r="AI68">
        <f t="shared" si="12"/>
        <v>1.0051000118255615</v>
      </c>
      <c r="AJ68">
        <f t="shared" si="12"/>
        <v>0.98317396640777588</v>
      </c>
      <c r="AK68">
        <f t="shared" si="12"/>
        <v>0.9881432056427002</v>
      </c>
      <c r="AL68">
        <f t="shared" si="11"/>
        <v>0.99330061674118042</v>
      </c>
      <c r="AM68">
        <f t="shared" si="11"/>
        <v>1.0013000965118408</v>
      </c>
      <c r="AN68">
        <f t="shared" si="11"/>
        <v>1</v>
      </c>
      <c r="AO68" s="29">
        <f>(('Input Asset Allocation'!$C$6/100)*data!V68)+(('Input Asset Allocation'!$D$6/100)*data!W68)+(('Input Asset Allocation'!$E$6/100)*data!X68)+(('Input Asset Allocation'!$F$6/100)*data!Y68)+(('Input Asset Allocation'!$G$6/100)*data!Z68)+(('Input Asset Allocation'!$H$6/100)*data!AA68)+(('Input Asset Allocation'!$I$6/100)*data!AB68)+(('Input Asset Allocation'!$J$6/100)*data!AC68)+(('Input Asset Allocation'!$K$6/100)*data!AD68)+(('Input Asset Allocation'!$L$6/100)*data!AE68)+(('Input Asset Allocation'!$N$6/100)*data!AG68)+(('Input Asset Allocation'!$O$6/100)*data!AH68)+(('Input Asset Allocation'!$P$6/100)*data!AI68)+(('Input Asset Allocation'!$Q$6/100)*data!AJ68)+(('Input Asset Allocation'!$R$6/100)*data!AK68)+(('Input Asset Allocation'!$S$6/100)*data!AL68)+(('Input Asset Allocation'!$T$6/100)*data!AM68)+(('Input Asset Allocation'!$M$6/100)*data!AF68)+(('Input Asset Allocation'!$U$6/100)*data!AN68)</f>
        <v>1.0050288796424867</v>
      </c>
    </row>
    <row r="69" spans="1:41">
      <c r="A69" s="27">
        <v>915</v>
      </c>
      <c r="B69">
        <v>-7.248896598815918</v>
      </c>
      <c r="C69">
        <v>-6.437838077545166</v>
      </c>
      <c r="D69">
        <v>-8.0094928741455078</v>
      </c>
      <c r="E69">
        <v>-11.917257308959961</v>
      </c>
      <c r="F69">
        <v>-10.18669605255127</v>
      </c>
      <c r="G69">
        <v>-6.7788419723510742</v>
      </c>
      <c r="H69">
        <v>-17.780303955078125</v>
      </c>
      <c r="I69">
        <v>-2.5312840938568115</v>
      </c>
      <c r="J69">
        <v>-0.26999711990356445</v>
      </c>
      <c r="K69">
        <v>-1.3503789901733398</v>
      </c>
      <c r="L69">
        <v>-4.8498573303222656</v>
      </c>
      <c r="M69">
        <v>3.6800026893615723</v>
      </c>
      <c r="N69">
        <v>2.4500012397766113</v>
      </c>
      <c r="O69">
        <v>0.76999664306640625</v>
      </c>
      <c r="P69">
        <v>1.242828369140625</v>
      </c>
      <c r="Q69">
        <v>0.85200071334838867</v>
      </c>
      <c r="R69">
        <v>1.0826349258422852</v>
      </c>
      <c r="S69">
        <v>0.29996633529663086</v>
      </c>
      <c r="T69">
        <v>2.0003318786621094E-2</v>
      </c>
      <c r="U69" s="27">
        <v>915</v>
      </c>
      <c r="V69">
        <f t="shared" si="13"/>
        <v>0.92751103401184087</v>
      </c>
      <c r="W69">
        <f t="shared" si="13"/>
        <v>0.93562161922454834</v>
      </c>
      <c r="X69">
        <f t="shared" si="13"/>
        <v>0.91990507125854493</v>
      </c>
      <c r="Y69">
        <f t="shared" si="13"/>
        <v>0.88082742691040039</v>
      </c>
      <c r="Z69">
        <f t="shared" si="13"/>
        <v>0.8981330394744873</v>
      </c>
      <c r="AA69">
        <f t="shared" si="13"/>
        <v>0.9322115802764892</v>
      </c>
      <c r="AB69">
        <f t="shared" si="13"/>
        <v>0.82219696044921875</v>
      </c>
      <c r="AC69">
        <f t="shared" si="13"/>
        <v>0.97468715906143188</v>
      </c>
      <c r="AD69">
        <f t="shared" si="13"/>
        <v>0.99730002880096436</v>
      </c>
      <c r="AE69">
        <f t="shared" si="13"/>
        <v>0.9864962100982666</v>
      </c>
      <c r="AF69">
        <f t="shared" si="13"/>
        <v>0.9515014266967774</v>
      </c>
      <c r="AG69">
        <f t="shared" si="13"/>
        <v>1.0368000268936157</v>
      </c>
      <c r="AH69">
        <f t="shared" si="13"/>
        <v>1.0245000123977661</v>
      </c>
      <c r="AI69">
        <f t="shared" si="12"/>
        <v>1.0076999664306641</v>
      </c>
      <c r="AJ69">
        <f t="shared" si="12"/>
        <v>1.0124282836914063</v>
      </c>
      <c r="AK69">
        <f t="shared" si="12"/>
        <v>1.0085200071334839</v>
      </c>
      <c r="AL69">
        <f t="shared" si="11"/>
        <v>1.0108263492584229</v>
      </c>
      <c r="AM69">
        <f t="shared" si="11"/>
        <v>1.0029996633529663</v>
      </c>
      <c r="AN69">
        <f t="shared" si="11"/>
        <v>1.0002000331878662</v>
      </c>
      <c r="AO69" s="29">
        <f>(('Input Asset Allocation'!$C$6/100)*data!V69)+(('Input Asset Allocation'!$D$6/100)*data!W69)+(('Input Asset Allocation'!$E$6/100)*data!X69)+(('Input Asset Allocation'!$F$6/100)*data!Y69)+(('Input Asset Allocation'!$G$6/100)*data!Z69)+(('Input Asset Allocation'!$H$6/100)*data!AA69)+(('Input Asset Allocation'!$I$6/100)*data!AB69)+(('Input Asset Allocation'!$J$6/100)*data!AC69)+(('Input Asset Allocation'!$K$6/100)*data!AD69)+(('Input Asset Allocation'!$L$6/100)*data!AE69)+(('Input Asset Allocation'!$N$6/100)*data!AG69)+(('Input Asset Allocation'!$O$6/100)*data!AH69)+(('Input Asset Allocation'!$P$6/100)*data!AI69)+(('Input Asset Allocation'!$Q$6/100)*data!AJ69)+(('Input Asset Allocation'!$R$6/100)*data!AK69)+(('Input Asset Allocation'!$S$6/100)*data!AL69)+(('Input Asset Allocation'!$T$6/100)*data!AM69)+(('Input Asset Allocation'!$M$6/100)*data!AF69)+(('Input Asset Allocation'!$U$6/100)*data!AN69)</f>
        <v>0.96267051877975462</v>
      </c>
    </row>
    <row r="70" spans="1:41">
      <c r="A70" s="27">
        <v>1215</v>
      </c>
      <c r="B70">
        <v>6.2649846076965332</v>
      </c>
      <c r="C70">
        <v>7.0429444313049316</v>
      </c>
      <c r="D70">
        <v>3.617393970489502</v>
      </c>
      <c r="E70">
        <v>3.5938501358032227</v>
      </c>
      <c r="F70">
        <v>4.7473788261413574</v>
      </c>
      <c r="G70">
        <v>6.8276405334472656</v>
      </c>
      <c r="H70">
        <v>0.73046684265136719</v>
      </c>
      <c r="I70">
        <v>-0.1251518726348877</v>
      </c>
      <c r="J70">
        <v>1.9099950790405273</v>
      </c>
      <c r="K70">
        <v>-2.0961999893188477</v>
      </c>
      <c r="L70">
        <v>-2.0628631114959717</v>
      </c>
      <c r="M70">
        <v>3.3400058746337891</v>
      </c>
      <c r="N70">
        <v>4.2999982833862305</v>
      </c>
      <c r="O70">
        <v>1.8599987030029297</v>
      </c>
      <c r="P70">
        <v>-0.55928230285644531</v>
      </c>
      <c r="Q70">
        <v>-0.93118548393249512</v>
      </c>
      <c r="R70">
        <v>-0.49926638603210449</v>
      </c>
      <c r="S70">
        <v>-0.35963654518127441</v>
      </c>
      <c r="T70">
        <v>4.0006637573242188E-2</v>
      </c>
      <c r="U70" s="27">
        <v>1215</v>
      </c>
      <c r="V70">
        <f t="shared" si="13"/>
        <v>1.0626498460769653</v>
      </c>
      <c r="W70">
        <f t="shared" si="13"/>
        <v>1.0704294443130493</v>
      </c>
      <c r="X70">
        <f t="shared" si="13"/>
        <v>1.036173939704895</v>
      </c>
      <c r="Y70">
        <f t="shared" si="13"/>
        <v>1.0359385013580322</v>
      </c>
      <c r="Z70">
        <f t="shared" si="13"/>
        <v>1.0474737882614136</v>
      </c>
      <c r="AA70">
        <f t="shared" si="13"/>
        <v>1.0682764053344727</v>
      </c>
      <c r="AB70">
        <f t="shared" si="13"/>
        <v>1.0073046684265137</v>
      </c>
      <c r="AC70">
        <f t="shared" si="13"/>
        <v>0.99874848127365112</v>
      </c>
      <c r="AD70">
        <f t="shared" si="13"/>
        <v>1.0190999507904053</v>
      </c>
      <c r="AE70">
        <f t="shared" si="13"/>
        <v>0.97903800010681152</v>
      </c>
      <c r="AF70">
        <f t="shared" si="13"/>
        <v>0.97937136888504028</v>
      </c>
      <c r="AG70">
        <f t="shared" si="13"/>
        <v>1.0334000587463379</v>
      </c>
      <c r="AH70">
        <f t="shared" si="13"/>
        <v>1.0429999828338623</v>
      </c>
      <c r="AI70">
        <f t="shared" si="12"/>
        <v>1.0185999870300293</v>
      </c>
      <c r="AJ70">
        <f t="shared" si="12"/>
        <v>0.99440717697143555</v>
      </c>
      <c r="AK70">
        <f t="shared" si="12"/>
        <v>0.99068814516067505</v>
      </c>
      <c r="AL70">
        <f t="shared" si="11"/>
        <v>0.99500733613967896</v>
      </c>
      <c r="AM70">
        <f t="shared" si="11"/>
        <v>0.99640363454818726</v>
      </c>
      <c r="AN70">
        <f t="shared" si="11"/>
        <v>1.0004000663757324</v>
      </c>
      <c r="AO70" s="29">
        <f>(('Input Asset Allocation'!$C$6/100)*data!V70)+(('Input Asset Allocation'!$D$6/100)*data!W70)+(('Input Asset Allocation'!$E$6/100)*data!X70)+(('Input Asset Allocation'!$F$6/100)*data!Y70)+(('Input Asset Allocation'!$G$6/100)*data!Z70)+(('Input Asset Allocation'!$H$6/100)*data!AA70)+(('Input Asset Allocation'!$I$6/100)*data!AB70)+(('Input Asset Allocation'!$J$6/100)*data!AC70)+(('Input Asset Allocation'!$K$6/100)*data!AD70)+(('Input Asset Allocation'!$L$6/100)*data!AE70)+(('Input Asset Allocation'!$N$6/100)*data!AG70)+(('Input Asset Allocation'!$O$6/100)*data!AH70)+(('Input Asset Allocation'!$P$6/100)*data!AI70)+(('Input Asset Allocation'!$Q$6/100)*data!AJ70)+(('Input Asset Allocation'!$R$6/100)*data!AK70)+(('Input Asset Allocation'!$S$6/100)*data!AL70)+(('Input Asset Allocation'!$T$6/100)*data!AM70)+(('Input Asset Allocation'!$M$6/100)*data!AF70)+(('Input Asset Allocation'!$U$6/100)*data!AN70)</f>
        <v>1.0355991214513778</v>
      </c>
    </row>
    <row r="71" spans="1:41">
      <c r="A71" s="27">
        <v>316</v>
      </c>
      <c r="B71">
        <v>0.96431970596313477</v>
      </c>
      <c r="C71">
        <v>1.3483762741088867</v>
      </c>
      <c r="D71">
        <v>2.232658863067627</v>
      </c>
      <c r="E71">
        <v>-1.5267550945281982</v>
      </c>
      <c r="F71">
        <v>-2.8813838958740234</v>
      </c>
      <c r="G71">
        <v>-0.51543116569519043</v>
      </c>
      <c r="H71">
        <v>5.7545661926269531</v>
      </c>
      <c r="I71">
        <v>-2.1919488906860352</v>
      </c>
      <c r="J71">
        <v>0.45000314712524414</v>
      </c>
      <c r="K71">
        <v>1.5469670295715332</v>
      </c>
      <c r="L71">
        <v>3.3543944358825684</v>
      </c>
      <c r="M71">
        <v>2.1800041198730469</v>
      </c>
      <c r="N71">
        <v>1.380002498626709</v>
      </c>
      <c r="O71">
        <v>-0.26000142097473145</v>
      </c>
      <c r="P71">
        <v>3.0391216278076172</v>
      </c>
      <c r="Q71">
        <v>5.9036135673522949</v>
      </c>
      <c r="R71">
        <v>2.3026466369628906</v>
      </c>
      <c r="S71">
        <v>0.97266435623168945</v>
      </c>
      <c r="T71">
        <v>8.0037117004394531E-2</v>
      </c>
      <c r="U71" s="27">
        <v>316</v>
      </c>
      <c r="V71">
        <f t="shared" si="13"/>
        <v>1.0096431970596313</v>
      </c>
      <c r="W71">
        <f t="shared" si="13"/>
        <v>1.0134837627410889</v>
      </c>
      <c r="X71">
        <f t="shared" si="13"/>
        <v>1.0223265886306763</v>
      </c>
      <c r="Y71">
        <f t="shared" si="13"/>
        <v>0.98473244905471802</v>
      </c>
      <c r="Z71">
        <f t="shared" si="13"/>
        <v>0.97118616104125977</v>
      </c>
      <c r="AA71">
        <f t="shared" si="13"/>
        <v>0.9948456883430481</v>
      </c>
      <c r="AB71">
        <f t="shared" si="13"/>
        <v>1.0575456619262695</v>
      </c>
      <c r="AC71">
        <f t="shared" si="13"/>
        <v>0.97808051109313965</v>
      </c>
      <c r="AD71">
        <f t="shared" si="13"/>
        <v>1.0045000314712524</v>
      </c>
      <c r="AE71">
        <f t="shared" si="13"/>
        <v>1.0154696702957153</v>
      </c>
      <c r="AF71">
        <f t="shared" si="13"/>
        <v>1.0335439443588257</v>
      </c>
      <c r="AG71">
        <f t="shared" si="13"/>
        <v>1.0218000411987305</v>
      </c>
      <c r="AH71">
        <f t="shared" si="13"/>
        <v>1.0138000249862671</v>
      </c>
      <c r="AI71">
        <f t="shared" si="12"/>
        <v>0.99739998579025269</v>
      </c>
      <c r="AJ71">
        <f t="shared" si="12"/>
        <v>1.0303912162780762</v>
      </c>
      <c r="AK71">
        <f t="shared" si="12"/>
        <v>1.0590361356735229</v>
      </c>
      <c r="AL71">
        <f t="shared" si="11"/>
        <v>1.0230264663696289</v>
      </c>
      <c r="AM71">
        <f t="shared" si="11"/>
        <v>1.0097266435623169</v>
      </c>
      <c r="AN71">
        <f t="shared" si="11"/>
        <v>1.0008003711700439</v>
      </c>
      <c r="AO71" s="29">
        <f>(('Input Asset Allocation'!$C$6/100)*data!V71)+(('Input Asset Allocation'!$D$6/100)*data!W71)+(('Input Asset Allocation'!$E$6/100)*data!X71)+(('Input Asset Allocation'!$F$6/100)*data!Y71)+(('Input Asset Allocation'!$G$6/100)*data!Z71)+(('Input Asset Allocation'!$H$6/100)*data!AA71)+(('Input Asset Allocation'!$I$6/100)*data!AB71)+(('Input Asset Allocation'!$J$6/100)*data!AC71)+(('Input Asset Allocation'!$K$6/100)*data!AD71)+(('Input Asset Allocation'!$L$6/100)*data!AE71)+(('Input Asset Allocation'!$N$6/100)*data!AG71)+(('Input Asset Allocation'!$O$6/100)*data!AH71)+(('Input Asset Allocation'!$P$6/100)*data!AI71)+(('Input Asset Allocation'!$Q$6/100)*data!AJ71)+(('Input Asset Allocation'!$R$6/100)*data!AK71)+(('Input Asset Allocation'!$S$6/100)*data!AL71)+(('Input Asset Allocation'!$T$6/100)*data!AM71)+(('Input Asset Allocation'!$M$6/100)*data!AF71)+(('Input Asset Allocation'!$U$6/100)*data!AN71)</f>
        <v>1.0172248983383179</v>
      </c>
    </row>
    <row r="72" spans="1:41">
      <c r="A72" s="27">
        <v>616</v>
      </c>
      <c r="B72">
        <v>2.631068229675293</v>
      </c>
      <c r="C72">
        <v>2.4556398391723633</v>
      </c>
      <c r="D72">
        <v>3.1827092170715332</v>
      </c>
      <c r="E72">
        <v>3.7908792495727539</v>
      </c>
      <c r="F72">
        <v>-1.1904001235961914</v>
      </c>
      <c r="G72">
        <v>-2.4119794368743896</v>
      </c>
      <c r="H72">
        <v>0.7973790168762207</v>
      </c>
      <c r="I72">
        <v>0.60052871704101563</v>
      </c>
      <c r="J72">
        <v>3.6100029945373535</v>
      </c>
      <c r="K72">
        <v>2.9154419898986816</v>
      </c>
      <c r="L72">
        <v>5.5191278457641602</v>
      </c>
      <c r="M72">
        <v>2.1299958229064941</v>
      </c>
      <c r="N72">
        <v>1.250004768371582</v>
      </c>
      <c r="O72">
        <v>0.9799957275390625</v>
      </c>
      <c r="P72">
        <v>2.2175073623657227</v>
      </c>
      <c r="Q72">
        <v>2.8913497924804688</v>
      </c>
      <c r="R72">
        <v>1.4364361763000488</v>
      </c>
      <c r="S72">
        <v>0.67032575607299805</v>
      </c>
      <c r="T72">
        <v>7.0035457611083984E-2</v>
      </c>
      <c r="U72" s="27">
        <v>616</v>
      </c>
      <c r="V72">
        <f t="shared" si="13"/>
        <v>1.0263106822967529</v>
      </c>
      <c r="W72">
        <f t="shared" si="13"/>
        <v>1.0245563983917236</v>
      </c>
      <c r="X72">
        <f t="shared" si="13"/>
        <v>1.0318270921707153</v>
      </c>
      <c r="Y72">
        <f t="shared" si="13"/>
        <v>1.0379087924957275</v>
      </c>
      <c r="Z72">
        <f t="shared" si="13"/>
        <v>0.98809599876403809</v>
      </c>
      <c r="AA72">
        <f t="shared" si="13"/>
        <v>0.9758802056312561</v>
      </c>
      <c r="AB72">
        <f t="shared" si="13"/>
        <v>1.0079737901687622</v>
      </c>
      <c r="AC72">
        <f t="shared" si="13"/>
        <v>1.0060052871704102</v>
      </c>
      <c r="AD72">
        <f t="shared" ref="AD72:AN101" si="14">(J72/100)+1</f>
        <v>1.0361000299453735</v>
      </c>
      <c r="AE72">
        <f t="shared" si="14"/>
        <v>1.0291544198989868</v>
      </c>
      <c r="AF72">
        <f t="shared" si="14"/>
        <v>1.0551912784576416</v>
      </c>
      <c r="AG72">
        <f t="shared" si="14"/>
        <v>1.0212999582290649</v>
      </c>
      <c r="AH72">
        <f t="shared" si="14"/>
        <v>1.0125000476837158</v>
      </c>
      <c r="AI72">
        <f t="shared" si="12"/>
        <v>1.0097999572753906</v>
      </c>
      <c r="AJ72">
        <f t="shared" si="12"/>
        <v>1.0221750736236572</v>
      </c>
      <c r="AK72">
        <f t="shared" si="12"/>
        <v>1.0289134979248047</v>
      </c>
      <c r="AL72">
        <f t="shared" si="11"/>
        <v>1.0143643617630005</v>
      </c>
      <c r="AM72">
        <f t="shared" si="11"/>
        <v>1.00670325756073</v>
      </c>
      <c r="AN72">
        <f t="shared" si="11"/>
        <v>1.0007003545761108</v>
      </c>
      <c r="AO72" s="29">
        <f>(('Input Asset Allocation'!$C$6/100)*data!V72)+(('Input Asset Allocation'!$D$6/100)*data!W72)+(('Input Asset Allocation'!$E$6/100)*data!X72)+(('Input Asset Allocation'!$F$6/100)*data!Y72)+(('Input Asset Allocation'!$G$6/100)*data!Z72)+(('Input Asset Allocation'!$H$6/100)*data!AA72)+(('Input Asset Allocation'!$I$6/100)*data!AB72)+(('Input Asset Allocation'!$J$6/100)*data!AC72)+(('Input Asset Allocation'!$K$6/100)*data!AD72)+(('Input Asset Allocation'!$L$6/100)*data!AE72)+(('Input Asset Allocation'!$N$6/100)*data!AG72)+(('Input Asset Allocation'!$O$6/100)*data!AH72)+(('Input Asset Allocation'!$P$6/100)*data!AI72)+(('Input Asset Allocation'!$Q$6/100)*data!AJ72)+(('Input Asset Allocation'!$R$6/100)*data!AK72)+(('Input Asset Allocation'!$S$6/100)*data!AL72)+(('Input Asset Allocation'!$T$6/100)*data!AM72)+(('Input Asset Allocation'!$M$6/100)*data!AF72)+(('Input Asset Allocation'!$U$6/100)*data!AN72)</f>
        <v>1.021054631471634</v>
      </c>
    </row>
    <row r="73" spans="1:41">
      <c r="A73" s="27">
        <v>916</v>
      </c>
      <c r="B73">
        <v>4.3977737426757813</v>
      </c>
      <c r="C73">
        <v>3.8529276847839355</v>
      </c>
      <c r="D73">
        <v>4.5152783393859863</v>
      </c>
      <c r="E73">
        <v>9.0459709167480469</v>
      </c>
      <c r="F73">
        <v>6.504058837890625</v>
      </c>
      <c r="G73">
        <v>8.7112312316894531</v>
      </c>
      <c r="H73">
        <v>9.1539621353149414</v>
      </c>
      <c r="I73">
        <v>1.7473459243774414</v>
      </c>
      <c r="J73">
        <v>3.9999961853027344</v>
      </c>
      <c r="K73">
        <v>3.0748605728149414</v>
      </c>
      <c r="L73">
        <v>5.5508852005004883</v>
      </c>
      <c r="M73">
        <v>2.0699977874755859</v>
      </c>
      <c r="N73">
        <v>1.4000058174133301</v>
      </c>
      <c r="O73">
        <v>0.67000389099121094</v>
      </c>
      <c r="P73">
        <v>0.45899152755737305</v>
      </c>
      <c r="Q73">
        <v>0.80773830413818359</v>
      </c>
      <c r="R73">
        <v>0.30989646911621094</v>
      </c>
      <c r="S73">
        <v>2.0873546600341797E-2</v>
      </c>
      <c r="T73">
        <v>7.0035457611083984E-2</v>
      </c>
      <c r="U73" s="27">
        <v>916</v>
      </c>
      <c r="V73">
        <f t="shared" ref="V73:AK103" si="15">(B73/100)+1</f>
        <v>1.0439777374267578</v>
      </c>
      <c r="W73">
        <f t="shared" si="15"/>
        <v>1.0385292768478394</v>
      </c>
      <c r="X73">
        <f t="shared" si="15"/>
        <v>1.0451527833938599</v>
      </c>
      <c r="Y73">
        <f t="shared" si="15"/>
        <v>1.0904597091674804</v>
      </c>
      <c r="Z73">
        <f t="shared" si="15"/>
        <v>1.0650405883789063</v>
      </c>
      <c r="AA73">
        <f t="shared" si="15"/>
        <v>1.0871123123168944</v>
      </c>
      <c r="AB73">
        <f t="shared" si="15"/>
        <v>1.0915396213531494</v>
      </c>
      <c r="AC73">
        <f t="shared" si="15"/>
        <v>1.0174734592437744</v>
      </c>
      <c r="AD73">
        <f t="shared" si="14"/>
        <v>1.0399999618530273</v>
      </c>
      <c r="AE73">
        <f t="shared" si="14"/>
        <v>1.0307486057281494</v>
      </c>
      <c r="AF73">
        <f t="shared" si="14"/>
        <v>1.0555088520050049</v>
      </c>
      <c r="AG73">
        <f t="shared" si="14"/>
        <v>1.0206999778747559</v>
      </c>
      <c r="AH73">
        <f t="shared" si="14"/>
        <v>1.0140000581741333</v>
      </c>
      <c r="AI73">
        <f t="shared" si="12"/>
        <v>1.0067000389099121</v>
      </c>
      <c r="AJ73">
        <f t="shared" si="12"/>
        <v>1.0045899152755737</v>
      </c>
      <c r="AK73">
        <f t="shared" si="12"/>
        <v>1.0080773830413818</v>
      </c>
      <c r="AL73">
        <f t="shared" si="11"/>
        <v>1.0030989646911621</v>
      </c>
      <c r="AM73">
        <f t="shared" si="11"/>
        <v>1.0002087354660034</v>
      </c>
      <c r="AN73">
        <f t="shared" si="11"/>
        <v>1.0007003545761108</v>
      </c>
      <c r="AO73" s="29">
        <f>(('Input Asset Allocation'!$C$6/100)*data!V73)+(('Input Asset Allocation'!$D$6/100)*data!W73)+(('Input Asset Allocation'!$E$6/100)*data!X73)+(('Input Asset Allocation'!$F$6/100)*data!Y73)+(('Input Asset Allocation'!$G$6/100)*data!Z73)+(('Input Asset Allocation'!$H$6/100)*data!AA73)+(('Input Asset Allocation'!$I$6/100)*data!AB73)+(('Input Asset Allocation'!$J$6/100)*data!AC73)+(('Input Asset Allocation'!$K$6/100)*data!AD73)+(('Input Asset Allocation'!$L$6/100)*data!AE73)+(('Input Asset Allocation'!$N$6/100)*data!AG73)+(('Input Asset Allocation'!$O$6/100)*data!AH73)+(('Input Asset Allocation'!$P$6/100)*data!AI73)+(('Input Asset Allocation'!$Q$6/100)*data!AJ73)+(('Input Asset Allocation'!$R$6/100)*data!AK73)+(('Input Asset Allocation'!$S$6/100)*data!AL73)+(('Input Asset Allocation'!$T$6/100)*data!AM73)+(('Input Asset Allocation'!$M$6/100)*data!AF73)+(('Input Asset Allocation'!$U$6/100)*data!AN73)</f>
        <v>1.036220194721222</v>
      </c>
    </row>
    <row r="74" spans="1:41">
      <c r="A74" s="27">
        <v>1216</v>
      </c>
      <c r="B74">
        <v>4.2022466659545898</v>
      </c>
      <c r="C74">
        <v>3.8252830505371094</v>
      </c>
      <c r="D74">
        <v>3.2041192054748535</v>
      </c>
      <c r="E74">
        <v>8.8194847106933594</v>
      </c>
      <c r="F74">
        <v>-0.67640542984008789</v>
      </c>
      <c r="G74">
        <v>-2.8306186199188232</v>
      </c>
      <c r="H74">
        <v>-4.0840029716491699</v>
      </c>
      <c r="I74">
        <v>1.1410713195800781</v>
      </c>
      <c r="J74">
        <v>3.8300037384033203</v>
      </c>
      <c r="K74">
        <v>2.2446274757385254</v>
      </c>
      <c r="L74">
        <v>1.7545104026794434</v>
      </c>
      <c r="M74">
        <v>2.1100044250488281</v>
      </c>
      <c r="N74">
        <v>2.8900027275085449</v>
      </c>
      <c r="O74">
        <v>1.1800050735473633</v>
      </c>
      <c r="P74">
        <v>-2.9763460159301758</v>
      </c>
      <c r="Q74">
        <v>-7.0690927505493164</v>
      </c>
      <c r="R74">
        <v>-2.0474016666412354</v>
      </c>
      <c r="S74">
        <v>-0.3901064395904541</v>
      </c>
      <c r="T74">
        <v>0.11003017425537109</v>
      </c>
      <c r="U74" s="27">
        <v>1216</v>
      </c>
      <c r="V74">
        <f t="shared" si="15"/>
        <v>1.0420224666595459</v>
      </c>
      <c r="W74">
        <f t="shared" si="15"/>
        <v>1.0382528305053711</v>
      </c>
      <c r="X74">
        <f t="shared" si="15"/>
        <v>1.0320411920547485</v>
      </c>
      <c r="Y74">
        <f t="shared" si="15"/>
        <v>1.0881948471069336</v>
      </c>
      <c r="Z74">
        <f t="shared" si="15"/>
        <v>0.99323594570159912</v>
      </c>
      <c r="AA74">
        <f t="shared" si="15"/>
        <v>0.97169381380081177</v>
      </c>
      <c r="AB74">
        <f t="shared" si="15"/>
        <v>0.9591599702835083</v>
      </c>
      <c r="AC74">
        <f t="shared" si="15"/>
        <v>1.0114107131958008</v>
      </c>
      <c r="AD74">
        <f t="shared" si="14"/>
        <v>1.0383000373840332</v>
      </c>
      <c r="AE74">
        <f t="shared" si="14"/>
        <v>1.0224462747573853</v>
      </c>
      <c r="AF74">
        <f t="shared" si="14"/>
        <v>1.0175451040267944</v>
      </c>
      <c r="AG74">
        <f t="shared" si="14"/>
        <v>1.0211000442504883</v>
      </c>
      <c r="AH74">
        <f t="shared" si="14"/>
        <v>1.0289000272750854</v>
      </c>
      <c r="AI74">
        <f t="shared" si="12"/>
        <v>1.0118000507354736</v>
      </c>
      <c r="AJ74">
        <f t="shared" si="12"/>
        <v>0.97023653984069824</v>
      </c>
      <c r="AK74">
        <f t="shared" si="12"/>
        <v>0.92930907249450678</v>
      </c>
      <c r="AL74">
        <f t="shared" si="11"/>
        <v>0.97952598333358765</v>
      </c>
      <c r="AM74">
        <f t="shared" si="11"/>
        <v>0.99609893560409546</v>
      </c>
      <c r="AN74">
        <f t="shared" si="11"/>
        <v>1.0011003017425537</v>
      </c>
      <c r="AO74" s="29">
        <f>(('Input Asset Allocation'!$C$6/100)*data!V74)+(('Input Asset Allocation'!$D$6/100)*data!W74)+(('Input Asset Allocation'!$E$6/100)*data!X74)+(('Input Asset Allocation'!$F$6/100)*data!Y74)+(('Input Asset Allocation'!$G$6/100)*data!Z74)+(('Input Asset Allocation'!$H$6/100)*data!AA74)+(('Input Asset Allocation'!$I$6/100)*data!AB74)+(('Input Asset Allocation'!$J$6/100)*data!AC74)+(('Input Asset Allocation'!$K$6/100)*data!AD74)+(('Input Asset Allocation'!$L$6/100)*data!AE74)+(('Input Asset Allocation'!$N$6/100)*data!AG74)+(('Input Asset Allocation'!$O$6/100)*data!AH74)+(('Input Asset Allocation'!$P$6/100)*data!AI74)+(('Input Asset Allocation'!$Q$6/100)*data!AJ74)+(('Input Asset Allocation'!$R$6/100)*data!AK74)+(('Input Asset Allocation'!$S$6/100)*data!AL74)+(('Input Asset Allocation'!$T$6/100)*data!AM74)+(('Input Asset Allocation'!$M$6/100)*data!AF74)+(('Input Asset Allocation'!$U$6/100)*data!AN74)</f>
        <v>1.0146510499715804</v>
      </c>
    </row>
    <row r="75" spans="1:41">
      <c r="A75" s="27">
        <v>317</v>
      </c>
      <c r="B75">
        <v>5.7418227195739746</v>
      </c>
      <c r="C75">
        <v>6.0672879219055176</v>
      </c>
      <c r="D75">
        <v>5.1418542861938477</v>
      </c>
      <c r="E75">
        <v>2.4616122245788574</v>
      </c>
      <c r="F75">
        <v>7.3869943618774414</v>
      </c>
      <c r="G75">
        <v>8.068537712097168</v>
      </c>
      <c r="H75">
        <v>11.485206604003906</v>
      </c>
      <c r="I75">
        <v>2.0733475685119629</v>
      </c>
      <c r="J75">
        <v>4.2299985885620117</v>
      </c>
      <c r="K75">
        <v>1.1617660522460938</v>
      </c>
      <c r="L75">
        <v>2.7047276496887207</v>
      </c>
      <c r="M75">
        <v>1.7699956893920898</v>
      </c>
      <c r="N75">
        <v>0.48999786376953125</v>
      </c>
      <c r="O75">
        <v>0.7599949836730957</v>
      </c>
      <c r="P75">
        <v>0.82089900970458984</v>
      </c>
      <c r="Q75">
        <v>1.7577171325683594</v>
      </c>
      <c r="R75">
        <v>0.67905187606811523</v>
      </c>
      <c r="S75">
        <v>0.40048360824584961</v>
      </c>
      <c r="T75">
        <v>0.14004707336425781</v>
      </c>
      <c r="U75" s="27">
        <v>317</v>
      </c>
      <c r="V75">
        <f t="shared" si="15"/>
        <v>1.0574182271957397</v>
      </c>
      <c r="W75">
        <f t="shared" si="15"/>
        <v>1.0606728792190552</v>
      </c>
      <c r="X75">
        <f t="shared" si="15"/>
        <v>1.0514185428619385</v>
      </c>
      <c r="Y75">
        <f t="shared" si="15"/>
        <v>1.0246161222457886</v>
      </c>
      <c r="Z75">
        <f t="shared" si="15"/>
        <v>1.0738699436187744</v>
      </c>
      <c r="AA75">
        <f t="shared" si="15"/>
        <v>1.0806853771209717</v>
      </c>
      <c r="AB75">
        <f t="shared" si="15"/>
        <v>1.1148520660400392</v>
      </c>
      <c r="AC75">
        <f t="shared" si="15"/>
        <v>1.0207334756851196</v>
      </c>
      <c r="AD75">
        <f t="shared" si="14"/>
        <v>1.0422999858856201</v>
      </c>
      <c r="AE75">
        <f t="shared" si="14"/>
        <v>1.0116176605224609</v>
      </c>
      <c r="AF75">
        <f t="shared" si="14"/>
        <v>1.0270472764968872</v>
      </c>
      <c r="AG75">
        <f t="shared" si="14"/>
        <v>1.0176999568939209</v>
      </c>
      <c r="AH75">
        <f t="shared" si="14"/>
        <v>1.0048999786376953</v>
      </c>
      <c r="AI75">
        <f t="shared" si="12"/>
        <v>1.007599949836731</v>
      </c>
      <c r="AJ75">
        <f t="shared" si="12"/>
        <v>1.0082089900970459</v>
      </c>
      <c r="AK75">
        <f t="shared" si="12"/>
        <v>1.0175771713256836</v>
      </c>
      <c r="AL75">
        <f t="shared" si="11"/>
        <v>1.0067905187606812</v>
      </c>
      <c r="AM75">
        <f t="shared" si="11"/>
        <v>1.0040048360824585</v>
      </c>
      <c r="AN75">
        <f t="shared" si="11"/>
        <v>1.0014004707336426</v>
      </c>
      <c r="AO75" s="29">
        <f>(('Input Asset Allocation'!$C$6/100)*data!V75)+(('Input Asset Allocation'!$D$6/100)*data!W75)+(('Input Asset Allocation'!$E$6/100)*data!X75)+(('Input Asset Allocation'!$F$6/100)*data!Y75)+(('Input Asset Allocation'!$G$6/100)*data!Z75)+(('Input Asset Allocation'!$H$6/100)*data!AA75)+(('Input Asset Allocation'!$I$6/100)*data!AB75)+(('Input Asset Allocation'!$J$6/100)*data!AC75)+(('Input Asset Allocation'!$K$6/100)*data!AD75)+(('Input Asset Allocation'!$L$6/100)*data!AE75)+(('Input Asset Allocation'!$N$6/100)*data!AG75)+(('Input Asset Allocation'!$O$6/100)*data!AH75)+(('Input Asset Allocation'!$P$6/100)*data!AI75)+(('Input Asset Allocation'!$Q$6/100)*data!AJ75)+(('Input Asset Allocation'!$R$6/100)*data!AK75)+(('Input Asset Allocation'!$S$6/100)*data!AL75)+(('Input Asset Allocation'!$T$6/100)*data!AM75)+(('Input Asset Allocation'!$M$6/100)*data!AF75)+(('Input Asset Allocation'!$U$6/100)*data!AN75)</f>
        <v>1.039866602921486</v>
      </c>
    </row>
    <row r="76" spans="1:41">
      <c r="A76" s="27">
        <v>617</v>
      </c>
      <c r="B76">
        <v>3.0147194862365723</v>
      </c>
      <c r="C76">
        <v>3.0877351760864258</v>
      </c>
      <c r="D76">
        <v>2.7018547058105469</v>
      </c>
      <c r="E76">
        <v>2.4625301361083984</v>
      </c>
      <c r="F76">
        <v>6.3659429550170898</v>
      </c>
      <c r="G76">
        <v>8.3035945892333984</v>
      </c>
      <c r="H76">
        <v>6.3842654228210449</v>
      </c>
      <c r="I76">
        <v>0.75739622116088867</v>
      </c>
      <c r="J76">
        <v>4.6399950981140137</v>
      </c>
      <c r="K76">
        <v>0.76025724411010742</v>
      </c>
      <c r="L76">
        <v>2.1728396415710449</v>
      </c>
      <c r="M76">
        <v>1.6999959945678711</v>
      </c>
      <c r="N76">
        <v>1.6299962997436523</v>
      </c>
      <c r="O76">
        <v>0.6999969482421875</v>
      </c>
      <c r="P76">
        <v>1.4443755149841309</v>
      </c>
      <c r="Q76">
        <v>2.6050806045532227</v>
      </c>
      <c r="R76">
        <v>0.925445556640625</v>
      </c>
      <c r="S76">
        <v>0.31017065048217773</v>
      </c>
      <c r="T76">
        <v>0.24019479751586914</v>
      </c>
      <c r="U76" s="27">
        <v>617</v>
      </c>
      <c r="V76">
        <f t="shared" si="15"/>
        <v>1.0301471948623657</v>
      </c>
      <c r="W76">
        <f t="shared" si="15"/>
        <v>1.0308773517608643</v>
      </c>
      <c r="X76">
        <f t="shared" si="15"/>
        <v>1.0270185470581055</v>
      </c>
      <c r="Y76">
        <f t="shared" si="15"/>
        <v>1.024625301361084</v>
      </c>
      <c r="Z76">
        <f t="shared" si="15"/>
        <v>1.0636594295501709</v>
      </c>
      <c r="AA76">
        <f t="shared" si="15"/>
        <v>1.083035945892334</v>
      </c>
      <c r="AB76">
        <f t="shared" si="15"/>
        <v>1.0638426542282104</v>
      </c>
      <c r="AC76">
        <f t="shared" si="15"/>
        <v>1.0075739622116089</v>
      </c>
      <c r="AD76">
        <f t="shared" si="14"/>
        <v>1.0463999509811401</v>
      </c>
      <c r="AE76">
        <f t="shared" si="14"/>
        <v>1.0076025724411011</v>
      </c>
      <c r="AF76">
        <f t="shared" si="14"/>
        <v>1.0217283964157104</v>
      </c>
      <c r="AG76">
        <f t="shared" si="14"/>
        <v>1.0169999599456787</v>
      </c>
      <c r="AH76">
        <f t="shared" si="14"/>
        <v>1.0162999629974365</v>
      </c>
      <c r="AI76">
        <f t="shared" si="12"/>
        <v>1.0069999694824219</v>
      </c>
      <c r="AJ76">
        <f t="shared" si="12"/>
        <v>1.0144437551498413</v>
      </c>
      <c r="AK76">
        <f t="shared" si="12"/>
        <v>1.0260508060455322</v>
      </c>
      <c r="AL76">
        <f t="shared" si="11"/>
        <v>1.0092544555664063</v>
      </c>
      <c r="AM76">
        <f t="shared" si="11"/>
        <v>1.0031017065048218</v>
      </c>
      <c r="AN76">
        <f t="shared" si="11"/>
        <v>1.0024019479751587</v>
      </c>
      <c r="AO76" s="29">
        <f>(('Input Asset Allocation'!$C$6/100)*data!V76)+(('Input Asset Allocation'!$D$6/100)*data!W76)+(('Input Asset Allocation'!$E$6/100)*data!X76)+(('Input Asset Allocation'!$F$6/100)*data!Y76)+(('Input Asset Allocation'!$G$6/100)*data!Z76)+(('Input Asset Allocation'!$H$6/100)*data!AA76)+(('Input Asset Allocation'!$I$6/100)*data!AB76)+(('Input Asset Allocation'!$J$6/100)*data!AC76)+(('Input Asset Allocation'!$K$6/100)*data!AD76)+(('Input Asset Allocation'!$L$6/100)*data!AE76)+(('Input Asset Allocation'!$N$6/100)*data!AG76)+(('Input Asset Allocation'!$O$6/100)*data!AH76)+(('Input Asset Allocation'!$P$6/100)*data!AI76)+(('Input Asset Allocation'!$Q$6/100)*data!AJ76)+(('Input Asset Allocation'!$R$6/100)*data!AK76)+(('Input Asset Allocation'!$S$6/100)*data!AL76)+(('Input Asset Allocation'!$T$6/100)*data!AM76)+(('Input Asset Allocation'!$M$6/100)*data!AF76)+(('Input Asset Allocation'!$U$6/100)*data!AN76)</f>
        <v>1.0278716087341309</v>
      </c>
    </row>
    <row r="77" spans="1:41">
      <c r="A77" s="27">
        <v>917</v>
      </c>
      <c r="B77">
        <v>4.5714020729064941</v>
      </c>
      <c r="C77">
        <v>4.4801592826843262</v>
      </c>
      <c r="D77">
        <v>3.4734964370727539</v>
      </c>
      <c r="E77">
        <v>5.6668996810913086</v>
      </c>
      <c r="F77">
        <v>5.466771125793457</v>
      </c>
      <c r="G77">
        <v>7.5191974639892578</v>
      </c>
      <c r="H77">
        <v>8.0393428802490234</v>
      </c>
      <c r="I77">
        <v>1.8151283264160156</v>
      </c>
      <c r="J77">
        <v>4.2600035667419434</v>
      </c>
      <c r="K77">
        <v>1.0241389274597168</v>
      </c>
      <c r="L77">
        <v>1.9771695137023926</v>
      </c>
      <c r="M77">
        <v>1.8700003623962402</v>
      </c>
      <c r="N77">
        <v>1.0200023651123047</v>
      </c>
      <c r="O77">
        <v>0.60000419616699219</v>
      </c>
      <c r="P77">
        <v>0.84745883941650391</v>
      </c>
      <c r="Q77">
        <v>1.7624497413635254</v>
      </c>
      <c r="R77">
        <v>0.72270631790161133</v>
      </c>
      <c r="S77">
        <v>0.33996105194091797</v>
      </c>
      <c r="T77">
        <v>0.26023387908935547</v>
      </c>
      <c r="U77" s="27">
        <v>917</v>
      </c>
      <c r="V77">
        <f t="shared" si="15"/>
        <v>1.0457140207290649</v>
      </c>
      <c r="W77">
        <f t="shared" si="15"/>
        <v>1.0448015928268433</v>
      </c>
      <c r="X77">
        <f t="shared" si="15"/>
        <v>1.0347349643707275</v>
      </c>
      <c r="Y77">
        <f t="shared" si="15"/>
        <v>1.0566689968109131</v>
      </c>
      <c r="Z77">
        <f t="shared" si="15"/>
        <v>1.0546677112579346</v>
      </c>
      <c r="AA77">
        <f t="shared" si="15"/>
        <v>1.0751919746398926</v>
      </c>
      <c r="AB77">
        <f t="shared" si="15"/>
        <v>1.0803934288024903</v>
      </c>
      <c r="AC77">
        <f t="shared" si="15"/>
        <v>1.0181512832641602</v>
      </c>
      <c r="AD77">
        <f t="shared" si="14"/>
        <v>1.0426000356674194</v>
      </c>
      <c r="AE77">
        <f t="shared" si="14"/>
        <v>1.0102413892745972</v>
      </c>
      <c r="AF77">
        <f t="shared" si="14"/>
        <v>1.0197716951370239</v>
      </c>
      <c r="AG77">
        <f t="shared" si="14"/>
        <v>1.0187000036239624</v>
      </c>
      <c r="AH77">
        <f t="shared" si="14"/>
        <v>1.010200023651123</v>
      </c>
      <c r="AI77">
        <f t="shared" si="12"/>
        <v>1.0060000419616699</v>
      </c>
      <c r="AJ77">
        <f t="shared" si="12"/>
        <v>1.008474588394165</v>
      </c>
      <c r="AK77">
        <f t="shared" si="12"/>
        <v>1.0176244974136353</v>
      </c>
      <c r="AL77">
        <f t="shared" si="11"/>
        <v>1.0072270631790161</v>
      </c>
      <c r="AM77">
        <f t="shared" si="11"/>
        <v>1.0033996105194092</v>
      </c>
      <c r="AN77">
        <f t="shared" si="11"/>
        <v>1.0026023387908936</v>
      </c>
      <c r="AO77" s="29">
        <f>(('Input Asset Allocation'!$C$6/100)*data!V77)+(('Input Asset Allocation'!$D$6/100)*data!W77)+(('Input Asset Allocation'!$E$6/100)*data!X77)+(('Input Asset Allocation'!$F$6/100)*data!Y77)+(('Input Asset Allocation'!$G$6/100)*data!Z77)+(('Input Asset Allocation'!$H$6/100)*data!AA77)+(('Input Asset Allocation'!$I$6/100)*data!AB77)+(('Input Asset Allocation'!$J$6/100)*data!AC77)+(('Input Asset Allocation'!$K$6/100)*data!AD77)+(('Input Asset Allocation'!$L$6/100)*data!AE77)+(('Input Asset Allocation'!$N$6/100)*data!AG77)+(('Input Asset Allocation'!$O$6/100)*data!AH77)+(('Input Asset Allocation'!$P$6/100)*data!AI77)+(('Input Asset Allocation'!$Q$6/100)*data!AJ77)+(('Input Asset Allocation'!$R$6/100)*data!AK77)+(('Input Asset Allocation'!$S$6/100)*data!AL77)+(('Input Asset Allocation'!$T$6/100)*data!AM77)+(('Input Asset Allocation'!$M$6/100)*data!AF77)+(('Input Asset Allocation'!$U$6/100)*data!AN77)</f>
        <v>1.033603743815422</v>
      </c>
    </row>
    <row r="78" spans="1:41">
      <c r="A78" s="27">
        <v>1217</v>
      </c>
      <c r="B78">
        <v>6.3286542892456055</v>
      </c>
      <c r="C78">
        <v>6.6454410552978516</v>
      </c>
      <c r="D78">
        <v>6.0549378395080566</v>
      </c>
      <c r="E78">
        <v>3.332209587097168</v>
      </c>
      <c r="F78">
        <v>4.2684316635131836</v>
      </c>
      <c r="G78">
        <v>6.0859203338623047</v>
      </c>
      <c r="H78">
        <v>7.5030326843261719</v>
      </c>
      <c r="I78">
        <v>2.3038387298583984</v>
      </c>
      <c r="J78">
        <v>5.4900050163269043</v>
      </c>
      <c r="K78">
        <v>1.0993838310241699</v>
      </c>
      <c r="L78">
        <v>0.45938491821289063</v>
      </c>
      <c r="M78">
        <v>2.0699977874755859</v>
      </c>
      <c r="N78">
        <v>2.929997444152832</v>
      </c>
      <c r="O78">
        <v>1.5200018882751465</v>
      </c>
      <c r="P78">
        <v>0.38959980010986328</v>
      </c>
      <c r="Q78">
        <v>1.078331470489502</v>
      </c>
      <c r="R78">
        <v>-7.0476531982421875E-2</v>
      </c>
      <c r="S78">
        <v>-0.22000670433044434</v>
      </c>
      <c r="T78">
        <v>0.32033920288085938</v>
      </c>
      <c r="U78" s="27">
        <v>1217</v>
      </c>
      <c r="V78">
        <f t="shared" si="15"/>
        <v>1.0632865428924561</v>
      </c>
      <c r="W78">
        <f t="shared" si="15"/>
        <v>1.0664544105529785</v>
      </c>
      <c r="X78">
        <f t="shared" si="15"/>
        <v>1.0605493783950806</v>
      </c>
      <c r="Y78">
        <f t="shared" si="15"/>
        <v>1.0333220958709717</v>
      </c>
      <c r="Z78">
        <f t="shared" si="15"/>
        <v>1.0426843166351318</v>
      </c>
      <c r="AA78">
        <f t="shared" si="15"/>
        <v>1.060859203338623</v>
      </c>
      <c r="AB78">
        <f t="shared" si="15"/>
        <v>1.0750303268432617</v>
      </c>
      <c r="AC78">
        <f t="shared" si="15"/>
        <v>1.023038387298584</v>
      </c>
      <c r="AD78">
        <f t="shared" si="14"/>
        <v>1.054900050163269</v>
      </c>
      <c r="AE78">
        <f t="shared" si="14"/>
        <v>1.0109938383102417</v>
      </c>
      <c r="AF78">
        <f t="shared" si="14"/>
        <v>1.0045938491821289</v>
      </c>
      <c r="AG78">
        <f t="shared" si="14"/>
        <v>1.0206999778747559</v>
      </c>
      <c r="AH78">
        <f t="shared" si="14"/>
        <v>1.0292999744415283</v>
      </c>
      <c r="AI78">
        <f t="shared" si="12"/>
        <v>1.0152000188827515</v>
      </c>
      <c r="AJ78">
        <f t="shared" si="12"/>
        <v>1.0038959980010986</v>
      </c>
      <c r="AK78">
        <f t="shared" si="12"/>
        <v>1.010783314704895</v>
      </c>
      <c r="AL78">
        <f t="shared" si="11"/>
        <v>0.99929523468017578</v>
      </c>
      <c r="AM78">
        <f t="shared" si="11"/>
        <v>0.99779993295669556</v>
      </c>
      <c r="AN78">
        <f t="shared" si="11"/>
        <v>1.0032033920288086</v>
      </c>
      <c r="AO78" s="29">
        <f>(('Input Asset Allocation'!$C$6/100)*data!V78)+(('Input Asset Allocation'!$D$6/100)*data!W78)+(('Input Asset Allocation'!$E$6/100)*data!X78)+(('Input Asset Allocation'!$F$6/100)*data!Y78)+(('Input Asset Allocation'!$G$6/100)*data!Z78)+(('Input Asset Allocation'!$H$6/100)*data!AA78)+(('Input Asset Allocation'!$I$6/100)*data!AB78)+(('Input Asset Allocation'!$J$6/100)*data!AC78)+(('Input Asset Allocation'!$K$6/100)*data!AD78)+(('Input Asset Allocation'!$L$6/100)*data!AE78)+(('Input Asset Allocation'!$N$6/100)*data!AG78)+(('Input Asset Allocation'!$O$6/100)*data!AH78)+(('Input Asset Allocation'!$P$6/100)*data!AI78)+(('Input Asset Allocation'!$Q$6/100)*data!AJ78)+(('Input Asset Allocation'!$R$6/100)*data!AK78)+(('Input Asset Allocation'!$S$6/100)*data!AL78)+(('Input Asset Allocation'!$T$6/100)*data!AM78)+(('Input Asset Allocation'!$M$6/100)*data!AF78)+(('Input Asset Allocation'!$U$6/100)*data!AN78)</f>
        <v>1.0400357538461686</v>
      </c>
    </row>
    <row r="79" spans="1:41">
      <c r="A79" s="27">
        <v>318</v>
      </c>
      <c r="B79">
        <v>-0.6452023983001709</v>
      </c>
      <c r="C79">
        <v>-0.75947046279907227</v>
      </c>
      <c r="D79">
        <v>-0.46297311782836914</v>
      </c>
      <c r="E79">
        <v>-7.4231624603271484E-2</v>
      </c>
      <c r="F79">
        <v>-1.4159142971038818</v>
      </c>
      <c r="G79">
        <v>0.31987428665161133</v>
      </c>
      <c r="H79">
        <v>1.4608025550842285</v>
      </c>
      <c r="I79">
        <v>0.46906471252441406</v>
      </c>
      <c r="J79">
        <v>3.190004825592041</v>
      </c>
      <c r="K79">
        <v>1.446986198425293</v>
      </c>
      <c r="L79">
        <v>-0.85755586624145508</v>
      </c>
      <c r="M79">
        <v>2.1999955177307129</v>
      </c>
      <c r="N79">
        <v>1.3200044631958008</v>
      </c>
      <c r="O79">
        <v>0.9199976921081543</v>
      </c>
      <c r="P79">
        <v>-1.4634668827056885</v>
      </c>
      <c r="Q79">
        <v>1.358497142791748</v>
      </c>
      <c r="R79">
        <v>-1.0576009750366211</v>
      </c>
      <c r="S79">
        <v>-0.19931793212890625</v>
      </c>
      <c r="T79">
        <v>0.40053129196166992</v>
      </c>
      <c r="U79" s="27">
        <v>318</v>
      </c>
      <c r="V79">
        <f t="shared" si="15"/>
        <v>0.99354797601699829</v>
      </c>
      <c r="W79">
        <f t="shared" si="15"/>
        <v>0.99240529537200928</v>
      </c>
      <c r="X79">
        <f t="shared" si="15"/>
        <v>0.99537026882171631</v>
      </c>
      <c r="Y79">
        <f t="shared" si="15"/>
        <v>0.99925768375396729</v>
      </c>
      <c r="Z79">
        <f t="shared" si="15"/>
        <v>0.98584085702896118</v>
      </c>
      <c r="AA79">
        <f t="shared" si="15"/>
        <v>1.0031987428665161</v>
      </c>
      <c r="AB79">
        <f t="shared" si="15"/>
        <v>1.0146080255508423</v>
      </c>
      <c r="AC79">
        <f t="shared" si="15"/>
        <v>1.0046906471252441</v>
      </c>
      <c r="AD79">
        <f t="shared" si="14"/>
        <v>1.0319000482559204</v>
      </c>
      <c r="AE79">
        <f t="shared" si="14"/>
        <v>1.0144698619842529</v>
      </c>
      <c r="AF79">
        <f t="shared" si="14"/>
        <v>0.99142444133758545</v>
      </c>
      <c r="AG79">
        <f t="shared" si="14"/>
        <v>1.0219999551773071</v>
      </c>
      <c r="AH79">
        <f t="shared" si="14"/>
        <v>1.013200044631958</v>
      </c>
      <c r="AI79">
        <f t="shared" si="12"/>
        <v>1.0091999769210815</v>
      </c>
      <c r="AJ79">
        <f t="shared" si="12"/>
        <v>0.98536533117294312</v>
      </c>
      <c r="AK79">
        <f t="shared" si="12"/>
        <v>1.0135849714279175</v>
      </c>
      <c r="AL79">
        <f t="shared" si="11"/>
        <v>0.98942399024963379</v>
      </c>
      <c r="AM79">
        <f t="shared" si="11"/>
        <v>0.99800682067871094</v>
      </c>
      <c r="AN79">
        <f t="shared" si="11"/>
        <v>1.0040053129196167</v>
      </c>
      <c r="AO79" s="29">
        <f>(('Input Asset Allocation'!$C$6/100)*data!V79)+(('Input Asset Allocation'!$D$6/100)*data!W79)+(('Input Asset Allocation'!$E$6/100)*data!X79)+(('Input Asset Allocation'!$F$6/100)*data!Y79)+(('Input Asset Allocation'!$G$6/100)*data!Z79)+(('Input Asset Allocation'!$H$6/100)*data!AA79)+(('Input Asset Allocation'!$I$6/100)*data!AB79)+(('Input Asset Allocation'!$J$6/100)*data!AC79)+(('Input Asset Allocation'!$K$6/100)*data!AD79)+(('Input Asset Allocation'!$L$6/100)*data!AE79)+(('Input Asset Allocation'!$N$6/100)*data!AG79)+(('Input Asset Allocation'!$O$6/100)*data!AH79)+(('Input Asset Allocation'!$P$6/100)*data!AI79)+(('Input Asset Allocation'!$Q$6/100)*data!AJ79)+(('Input Asset Allocation'!$R$6/100)*data!AK79)+(('Input Asset Allocation'!$S$6/100)*data!AL79)+(('Input Asset Allocation'!$T$6/100)*data!AM79)+(('Input Asset Allocation'!$M$6/100)*data!AF79)+(('Input Asset Allocation'!$U$6/100)*data!AN79)</f>
        <v>0.99809247583150884</v>
      </c>
    </row>
    <row r="80" spans="1:41">
      <c r="A80" s="27">
        <v>618</v>
      </c>
      <c r="B80">
        <v>3.8887381553649902</v>
      </c>
      <c r="C80">
        <v>3.4334778785705566</v>
      </c>
      <c r="D80">
        <v>2.8171300888061523</v>
      </c>
      <c r="E80">
        <v>7.7524662017822266</v>
      </c>
      <c r="F80">
        <v>-0.96622109413146973</v>
      </c>
      <c r="G80">
        <v>-1.380765438079834</v>
      </c>
      <c r="H80">
        <v>-7.856452465057373</v>
      </c>
      <c r="I80">
        <v>9.6392631530761719E-2</v>
      </c>
      <c r="J80">
        <v>5.6800007820129395</v>
      </c>
      <c r="K80">
        <v>0.71136951446533203</v>
      </c>
      <c r="L80">
        <v>1.0263204574584961</v>
      </c>
      <c r="M80">
        <v>2.0499944686889648</v>
      </c>
      <c r="N80">
        <v>1.1299967765808105</v>
      </c>
      <c r="O80">
        <v>0.4799962043762207</v>
      </c>
      <c r="P80">
        <v>-0.15925765037536621</v>
      </c>
      <c r="Q80">
        <v>-2.7833878993988037</v>
      </c>
      <c r="R80">
        <v>8.6700916290283203E-2</v>
      </c>
      <c r="S80">
        <v>0.27964115142822266</v>
      </c>
      <c r="T80">
        <v>0.48077106475830078</v>
      </c>
      <c r="U80" s="27">
        <v>618</v>
      </c>
      <c r="V80">
        <f t="shared" si="15"/>
        <v>1.0388873815536499</v>
      </c>
      <c r="W80">
        <f t="shared" si="15"/>
        <v>1.0343347787857056</v>
      </c>
      <c r="X80">
        <f t="shared" si="15"/>
        <v>1.0281713008880615</v>
      </c>
      <c r="Y80">
        <f t="shared" si="15"/>
        <v>1.0775246620178223</v>
      </c>
      <c r="Z80">
        <f t="shared" si="15"/>
        <v>0.9903377890586853</v>
      </c>
      <c r="AA80">
        <f t="shared" si="15"/>
        <v>0.98619234561920166</v>
      </c>
      <c r="AB80">
        <f t="shared" si="15"/>
        <v>0.92143547534942627</v>
      </c>
      <c r="AC80">
        <f t="shared" si="15"/>
        <v>1.0009639263153076</v>
      </c>
      <c r="AD80">
        <f t="shared" si="14"/>
        <v>1.0568000078201294</v>
      </c>
      <c r="AE80">
        <f t="shared" si="14"/>
        <v>1.0071136951446533</v>
      </c>
      <c r="AF80">
        <f t="shared" si="14"/>
        <v>1.010263204574585</v>
      </c>
      <c r="AG80">
        <f t="shared" si="14"/>
        <v>1.0204999446868896</v>
      </c>
      <c r="AH80">
        <f t="shared" si="14"/>
        <v>1.0112999677658081</v>
      </c>
      <c r="AI80">
        <f t="shared" si="12"/>
        <v>1.0047999620437622</v>
      </c>
      <c r="AJ80">
        <f t="shared" si="12"/>
        <v>0.99840742349624634</v>
      </c>
      <c r="AK80">
        <f t="shared" si="12"/>
        <v>0.97216612100601196</v>
      </c>
      <c r="AL80">
        <f t="shared" si="11"/>
        <v>1.0008670091629028</v>
      </c>
      <c r="AM80">
        <f t="shared" si="11"/>
        <v>1.0027964115142822</v>
      </c>
      <c r="AN80">
        <f t="shared" si="11"/>
        <v>1.004807710647583</v>
      </c>
      <c r="AO80" s="29">
        <f>(('Input Asset Allocation'!$C$6/100)*data!V80)+(('Input Asset Allocation'!$D$6/100)*data!W80)+(('Input Asset Allocation'!$E$6/100)*data!X80)+(('Input Asset Allocation'!$F$6/100)*data!Y80)+(('Input Asset Allocation'!$G$6/100)*data!Z80)+(('Input Asset Allocation'!$H$6/100)*data!AA80)+(('Input Asset Allocation'!$I$6/100)*data!AB80)+(('Input Asset Allocation'!$J$6/100)*data!AC80)+(('Input Asset Allocation'!$K$6/100)*data!AD80)+(('Input Asset Allocation'!$L$6/100)*data!AE80)+(('Input Asset Allocation'!$N$6/100)*data!AG80)+(('Input Asset Allocation'!$O$6/100)*data!AH80)+(('Input Asset Allocation'!$P$6/100)*data!AI80)+(('Input Asset Allocation'!$Q$6/100)*data!AJ80)+(('Input Asset Allocation'!$R$6/100)*data!AK80)+(('Input Asset Allocation'!$S$6/100)*data!AL80)+(('Input Asset Allocation'!$T$6/100)*data!AM80)+(('Input Asset Allocation'!$M$6/100)*data!AF80)+(('Input Asset Allocation'!$U$6/100)*data!AN80)</f>
        <v>1.0179755887389184</v>
      </c>
    </row>
    <row r="81" spans="1:41">
      <c r="A81" s="27">
        <v>918</v>
      </c>
      <c r="B81">
        <v>7.124030590057373</v>
      </c>
      <c r="C81">
        <v>7.7096343040466309</v>
      </c>
      <c r="D81">
        <v>4.9969911575317383</v>
      </c>
      <c r="E81">
        <v>3.5697102546691895</v>
      </c>
      <c r="F81">
        <v>1.4172077178955078</v>
      </c>
      <c r="G81">
        <v>-0.81337094306945801</v>
      </c>
      <c r="H81">
        <v>-0.94687938690185547</v>
      </c>
      <c r="I81">
        <v>0.58895349502563477</v>
      </c>
      <c r="J81">
        <v>4.0599942207336426</v>
      </c>
      <c r="K81">
        <v>1.8226265907287598</v>
      </c>
      <c r="L81">
        <v>2.4032831192016602</v>
      </c>
      <c r="M81">
        <v>2.090001106262207</v>
      </c>
      <c r="N81">
        <v>1.2899994850158691</v>
      </c>
      <c r="O81">
        <v>1.0200023651123047</v>
      </c>
      <c r="P81">
        <v>1.8858909606933594E-2</v>
      </c>
      <c r="Q81">
        <v>-0.92363953590393066</v>
      </c>
      <c r="R81">
        <v>0.11011362075805664</v>
      </c>
      <c r="S81">
        <v>0.33490657806396484</v>
      </c>
      <c r="T81">
        <v>0.52089691162109375</v>
      </c>
      <c r="U81" s="27">
        <v>918</v>
      </c>
      <c r="V81">
        <f t="shared" si="15"/>
        <v>1.0712403059005737</v>
      </c>
      <c r="W81">
        <f t="shared" si="15"/>
        <v>1.0770963430404663</v>
      </c>
      <c r="X81">
        <f t="shared" si="15"/>
        <v>1.0499699115753174</v>
      </c>
      <c r="Y81">
        <f t="shared" si="15"/>
        <v>1.0356971025466919</v>
      </c>
      <c r="Z81">
        <f t="shared" si="15"/>
        <v>1.0141720771789551</v>
      </c>
      <c r="AA81">
        <f t="shared" si="15"/>
        <v>0.99186629056930542</v>
      </c>
      <c r="AB81">
        <f t="shared" si="15"/>
        <v>0.99053120613098145</v>
      </c>
      <c r="AC81">
        <f t="shared" si="15"/>
        <v>1.0058895349502563</v>
      </c>
      <c r="AD81">
        <f t="shared" si="14"/>
        <v>1.0405999422073364</v>
      </c>
      <c r="AE81">
        <f t="shared" si="14"/>
        <v>1.0182262659072876</v>
      </c>
      <c r="AF81">
        <f t="shared" si="14"/>
        <v>1.0240328311920166</v>
      </c>
      <c r="AG81">
        <f t="shared" si="14"/>
        <v>1.0209000110626221</v>
      </c>
      <c r="AH81">
        <f t="shared" si="14"/>
        <v>1.0128999948501587</v>
      </c>
      <c r="AI81">
        <f t="shared" si="12"/>
        <v>1.010200023651123</v>
      </c>
      <c r="AJ81">
        <f t="shared" si="12"/>
        <v>1.0001885890960693</v>
      </c>
      <c r="AK81">
        <f t="shared" si="12"/>
        <v>0.99076360464096069</v>
      </c>
      <c r="AL81">
        <f t="shared" si="11"/>
        <v>1.0011011362075806</v>
      </c>
      <c r="AM81">
        <f t="shared" si="11"/>
        <v>1.0033490657806396</v>
      </c>
      <c r="AN81">
        <f t="shared" si="11"/>
        <v>1.0052089691162109</v>
      </c>
      <c r="AO81" s="29">
        <f>(('Input Asset Allocation'!$C$6/100)*data!V81)+(('Input Asset Allocation'!$D$6/100)*data!W81)+(('Input Asset Allocation'!$E$6/100)*data!X81)+(('Input Asset Allocation'!$F$6/100)*data!Y81)+(('Input Asset Allocation'!$G$6/100)*data!Z81)+(('Input Asset Allocation'!$H$6/100)*data!AA81)+(('Input Asset Allocation'!$I$6/100)*data!AB81)+(('Input Asset Allocation'!$J$6/100)*data!AC81)+(('Input Asset Allocation'!$K$6/100)*data!AD81)+(('Input Asset Allocation'!$L$6/100)*data!AE81)+(('Input Asset Allocation'!$N$6/100)*data!AG81)+(('Input Asset Allocation'!$O$6/100)*data!AH81)+(('Input Asset Allocation'!$P$6/100)*data!AI81)+(('Input Asset Allocation'!$Q$6/100)*data!AJ81)+(('Input Asset Allocation'!$R$6/100)*data!AK81)+(('Input Asset Allocation'!$S$6/100)*data!AL81)+(('Input Asset Allocation'!$T$6/100)*data!AM81)+(('Input Asset Allocation'!$M$6/100)*data!AF81)+(('Input Asset Allocation'!$U$6/100)*data!AN81)</f>
        <v>1.0352912533283234</v>
      </c>
    </row>
    <row r="82" spans="1:41">
      <c r="A82" s="27">
        <v>1218</v>
      </c>
      <c r="B82">
        <v>-14.306521415710449</v>
      </c>
      <c r="C82">
        <v>-13.519597053527832</v>
      </c>
      <c r="D82">
        <v>-15.383630752563477</v>
      </c>
      <c r="E82">
        <v>-20.214145660400391</v>
      </c>
      <c r="F82">
        <v>-12.49878978729248</v>
      </c>
      <c r="G82">
        <v>-16.016376495361328</v>
      </c>
      <c r="H82">
        <v>-7.3924660682678223</v>
      </c>
      <c r="I82">
        <v>-4.2993783950805664</v>
      </c>
      <c r="J82">
        <v>-1.2199997901916504</v>
      </c>
      <c r="K82">
        <v>-3.4250020980834961</v>
      </c>
      <c r="L82">
        <v>-4.5338988304138184</v>
      </c>
      <c r="M82">
        <v>1.7600059509277344</v>
      </c>
      <c r="N82">
        <v>2.8499960899353027</v>
      </c>
      <c r="O82">
        <v>0.75000524520874023</v>
      </c>
      <c r="P82">
        <v>1.6356587409973145</v>
      </c>
      <c r="Q82">
        <v>1.1981725692749023</v>
      </c>
      <c r="R82">
        <v>1.795506477355957</v>
      </c>
      <c r="S82">
        <v>1.1794090270996094</v>
      </c>
      <c r="T82">
        <v>0.59114694595336914</v>
      </c>
      <c r="U82" s="27">
        <v>1218</v>
      </c>
      <c r="V82">
        <f t="shared" si="15"/>
        <v>0.85693478584289551</v>
      </c>
      <c r="W82">
        <f t="shared" si="15"/>
        <v>0.86480402946472168</v>
      </c>
      <c r="X82">
        <f t="shared" si="15"/>
        <v>0.84616369247436518</v>
      </c>
      <c r="Y82">
        <f t="shared" si="15"/>
        <v>0.79785854339599616</v>
      </c>
      <c r="Z82">
        <f t="shared" si="15"/>
        <v>0.87501210212707514</v>
      </c>
      <c r="AA82">
        <f t="shared" si="15"/>
        <v>0.83983623504638671</v>
      </c>
      <c r="AB82">
        <f t="shared" si="15"/>
        <v>0.92607533931732178</v>
      </c>
      <c r="AC82">
        <f t="shared" si="15"/>
        <v>0.95700621604919434</v>
      </c>
      <c r="AD82">
        <f t="shared" si="14"/>
        <v>0.9878000020980835</v>
      </c>
      <c r="AE82">
        <f t="shared" si="14"/>
        <v>0.96574997901916504</v>
      </c>
      <c r="AF82">
        <f t="shared" si="14"/>
        <v>0.95466101169586182</v>
      </c>
      <c r="AG82">
        <f t="shared" si="14"/>
        <v>1.0176000595092773</v>
      </c>
      <c r="AH82">
        <f t="shared" si="14"/>
        <v>1.028499960899353</v>
      </c>
      <c r="AI82">
        <f t="shared" si="12"/>
        <v>1.0075000524520874</v>
      </c>
      <c r="AJ82">
        <f t="shared" si="12"/>
        <v>1.0163565874099731</v>
      </c>
      <c r="AK82">
        <f t="shared" si="12"/>
        <v>1.011981725692749</v>
      </c>
      <c r="AL82">
        <f t="shared" si="12"/>
        <v>1.0179550647735596</v>
      </c>
      <c r="AM82">
        <f t="shared" si="12"/>
        <v>1.0117940902709961</v>
      </c>
      <c r="AN82">
        <f t="shared" si="12"/>
        <v>1.0059114694595337</v>
      </c>
      <c r="AO82" s="29">
        <f>(('Input Asset Allocation'!$C$6/100)*data!V82)+(('Input Asset Allocation'!$D$6/100)*data!W82)+(('Input Asset Allocation'!$E$6/100)*data!X82)+(('Input Asset Allocation'!$F$6/100)*data!Y82)+(('Input Asset Allocation'!$G$6/100)*data!Z82)+(('Input Asset Allocation'!$H$6/100)*data!AA82)+(('Input Asset Allocation'!$I$6/100)*data!AB82)+(('Input Asset Allocation'!$J$6/100)*data!AC82)+(('Input Asset Allocation'!$K$6/100)*data!AD82)+(('Input Asset Allocation'!$L$6/100)*data!AE82)+(('Input Asset Allocation'!$N$6/100)*data!AG82)+(('Input Asset Allocation'!$O$6/100)*data!AH82)+(('Input Asset Allocation'!$P$6/100)*data!AI82)+(('Input Asset Allocation'!$Q$6/100)*data!AJ82)+(('Input Asset Allocation'!$R$6/100)*data!AK82)+(('Input Asset Allocation'!$S$6/100)*data!AL82)+(('Input Asset Allocation'!$T$6/100)*data!AM82)+(('Input Asset Allocation'!$M$6/100)*data!AF82)+(('Input Asset Allocation'!$U$6/100)*data!AN82)</f>
        <v>0.9197769029855728</v>
      </c>
    </row>
    <row r="83" spans="1:41">
      <c r="A83" s="27">
        <v>319</v>
      </c>
      <c r="B83">
        <v>14.041829109191895</v>
      </c>
      <c r="C83">
        <v>13.647377014160156</v>
      </c>
      <c r="D83">
        <v>16.534412384033203</v>
      </c>
      <c r="E83">
        <v>14.569223403930664</v>
      </c>
      <c r="F83">
        <v>10.125637054443359</v>
      </c>
      <c r="G83">
        <v>10.758495330810547</v>
      </c>
      <c r="H83">
        <v>9.9539642333984375</v>
      </c>
      <c r="I83">
        <v>3.9903879165649414</v>
      </c>
      <c r="J83">
        <v>5.5999994277954102</v>
      </c>
      <c r="K83">
        <v>3.9628505706787109</v>
      </c>
      <c r="L83">
        <v>7.2580695152282715</v>
      </c>
      <c r="M83">
        <v>1.4199972152709961</v>
      </c>
      <c r="N83">
        <v>0.6999969482421875</v>
      </c>
      <c r="O83">
        <v>0.10999441146850586</v>
      </c>
      <c r="P83">
        <v>2.9426455497741699</v>
      </c>
      <c r="Q83">
        <v>2.2019624710083008</v>
      </c>
      <c r="R83">
        <v>2.284550666809082</v>
      </c>
      <c r="S83">
        <v>1.2051701545715332</v>
      </c>
      <c r="T83">
        <v>0.6011962890625</v>
      </c>
      <c r="U83" s="27">
        <v>319</v>
      </c>
      <c r="V83">
        <f t="shared" si="15"/>
        <v>1.1404182910919189</v>
      </c>
      <c r="W83">
        <f t="shared" si="15"/>
        <v>1.1364737701416017</v>
      </c>
      <c r="X83">
        <f t="shared" si="15"/>
        <v>1.1653441238403319</v>
      </c>
      <c r="Y83">
        <f t="shared" si="15"/>
        <v>1.1456922340393065</v>
      </c>
      <c r="Z83">
        <f t="shared" si="15"/>
        <v>1.1012563705444336</v>
      </c>
      <c r="AA83">
        <f t="shared" si="15"/>
        <v>1.1075849533081055</v>
      </c>
      <c r="AB83">
        <f t="shared" si="15"/>
        <v>1.0995396423339843</v>
      </c>
      <c r="AC83">
        <f t="shared" si="15"/>
        <v>1.0399038791656494</v>
      </c>
      <c r="AD83">
        <f t="shared" si="14"/>
        <v>1.0559999942779541</v>
      </c>
      <c r="AE83">
        <f t="shared" si="14"/>
        <v>1.0396285057067871</v>
      </c>
      <c r="AF83">
        <f t="shared" si="14"/>
        <v>1.0725806951522827</v>
      </c>
      <c r="AG83">
        <f t="shared" si="14"/>
        <v>1.01419997215271</v>
      </c>
      <c r="AH83">
        <f t="shared" si="14"/>
        <v>1.0069999694824219</v>
      </c>
      <c r="AI83">
        <f t="shared" si="12"/>
        <v>1.0010999441146851</v>
      </c>
      <c r="AJ83">
        <f t="shared" si="12"/>
        <v>1.0294264554977417</v>
      </c>
      <c r="AK83">
        <f t="shared" si="12"/>
        <v>1.022019624710083</v>
      </c>
      <c r="AL83">
        <f t="shared" si="12"/>
        <v>1.0228455066680908</v>
      </c>
      <c r="AM83">
        <f t="shared" si="12"/>
        <v>1.0120517015457153</v>
      </c>
      <c r="AN83">
        <f t="shared" si="12"/>
        <v>1.006011962890625</v>
      </c>
      <c r="AO83" s="29">
        <f>(('Input Asset Allocation'!$C$6/100)*data!V83)+(('Input Asset Allocation'!$D$6/100)*data!W83)+(('Input Asset Allocation'!$E$6/100)*data!X83)+(('Input Asset Allocation'!$F$6/100)*data!Y83)+(('Input Asset Allocation'!$G$6/100)*data!Z83)+(('Input Asset Allocation'!$H$6/100)*data!AA83)+(('Input Asset Allocation'!$I$6/100)*data!AB83)+(('Input Asset Allocation'!$J$6/100)*data!AC83)+(('Input Asset Allocation'!$K$6/100)*data!AD83)+(('Input Asset Allocation'!$L$6/100)*data!AE83)+(('Input Asset Allocation'!$N$6/100)*data!AG83)+(('Input Asset Allocation'!$O$6/100)*data!AH83)+(('Input Asset Allocation'!$P$6/100)*data!AI83)+(('Input Asset Allocation'!$Q$6/100)*data!AJ83)+(('Input Asset Allocation'!$R$6/100)*data!AK83)+(('Input Asset Allocation'!$S$6/100)*data!AL83)+(('Input Asset Allocation'!$T$6/100)*data!AM83)+(('Input Asset Allocation'!$M$6/100)*data!AF83)+(('Input Asset Allocation'!$U$6/100)*data!AN83)</f>
        <v>1.0898499718904495</v>
      </c>
    </row>
    <row r="84" spans="1:41">
      <c r="A84" s="27">
        <v>619</v>
      </c>
      <c r="B84">
        <v>4.0954113006591797</v>
      </c>
      <c r="C84">
        <v>4.3040275573730469</v>
      </c>
      <c r="D84">
        <v>4.1261553764343262</v>
      </c>
      <c r="E84">
        <v>2.093660831451416</v>
      </c>
      <c r="F84">
        <v>3.965914249420166</v>
      </c>
      <c r="G84">
        <v>1.9187569618225098</v>
      </c>
      <c r="H84">
        <v>0.73535442352294922</v>
      </c>
      <c r="I84">
        <v>2.2499442100524902</v>
      </c>
      <c r="J84">
        <v>4.6399950981140137</v>
      </c>
      <c r="K84">
        <v>1.677703857421875</v>
      </c>
      <c r="L84">
        <v>2.5010466575622559</v>
      </c>
      <c r="M84">
        <v>0.99999904632568359</v>
      </c>
      <c r="N84">
        <v>0.73000192642211914</v>
      </c>
      <c r="O84">
        <v>1.0400056838989258</v>
      </c>
      <c r="P84">
        <v>3.0800938606262207</v>
      </c>
      <c r="Q84">
        <v>3.2943487167358398</v>
      </c>
      <c r="R84">
        <v>2.3910045623779297</v>
      </c>
      <c r="S84">
        <v>1.4837145805358887</v>
      </c>
      <c r="T84">
        <v>0.56104660034179688</v>
      </c>
      <c r="U84" s="27">
        <v>619</v>
      </c>
      <c r="V84">
        <f t="shared" si="15"/>
        <v>1.0409541130065918</v>
      </c>
      <c r="W84">
        <f t="shared" si="15"/>
        <v>1.0430402755737305</v>
      </c>
      <c r="X84">
        <f t="shared" si="15"/>
        <v>1.0412615537643433</v>
      </c>
      <c r="Y84">
        <f t="shared" si="15"/>
        <v>1.0209366083145142</v>
      </c>
      <c r="Z84">
        <f t="shared" si="15"/>
        <v>1.0396591424942017</v>
      </c>
      <c r="AA84">
        <f t="shared" si="15"/>
        <v>1.0191875696182251</v>
      </c>
      <c r="AB84">
        <f t="shared" si="15"/>
        <v>1.0073535442352295</v>
      </c>
      <c r="AC84">
        <f t="shared" si="15"/>
        <v>1.0224994421005249</v>
      </c>
      <c r="AD84">
        <f t="shared" si="14"/>
        <v>1.0463999509811401</v>
      </c>
      <c r="AE84">
        <f t="shared" si="14"/>
        <v>1.0167770385742188</v>
      </c>
      <c r="AF84">
        <f t="shared" si="14"/>
        <v>1.0250104665756226</v>
      </c>
      <c r="AG84">
        <f t="shared" si="14"/>
        <v>1.0099999904632568</v>
      </c>
      <c r="AH84">
        <f t="shared" si="14"/>
        <v>1.0073000192642212</v>
      </c>
      <c r="AI84">
        <f t="shared" si="14"/>
        <v>1.0104000568389893</v>
      </c>
      <c r="AJ84">
        <f t="shared" si="14"/>
        <v>1.0308009386062622</v>
      </c>
      <c r="AK84">
        <f t="shared" si="14"/>
        <v>1.0329434871673584</v>
      </c>
      <c r="AL84">
        <f t="shared" si="14"/>
        <v>1.0239100456237793</v>
      </c>
      <c r="AM84">
        <f t="shared" si="14"/>
        <v>1.0148371458053589</v>
      </c>
      <c r="AN84">
        <f t="shared" si="14"/>
        <v>1.005610466003418</v>
      </c>
      <c r="AO84" s="29">
        <f>(('Input Asset Allocation'!$C$6/100)*data!V84)+(('Input Asset Allocation'!$D$6/100)*data!W84)+(('Input Asset Allocation'!$E$6/100)*data!X84)+(('Input Asset Allocation'!$F$6/100)*data!Y84)+(('Input Asset Allocation'!$G$6/100)*data!Z84)+(('Input Asset Allocation'!$H$6/100)*data!AA84)+(('Input Asset Allocation'!$I$6/100)*data!AB84)+(('Input Asset Allocation'!$J$6/100)*data!AC84)+(('Input Asset Allocation'!$K$6/100)*data!AD84)+(('Input Asset Allocation'!$L$6/100)*data!AE84)+(('Input Asset Allocation'!$N$6/100)*data!AG84)+(('Input Asset Allocation'!$O$6/100)*data!AH84)+(('Input Asset Allocation'!$P$6/100)*data!AI84)+(('Input Asset Allocation'!$Q$6/100)*data!AJ84)+(('Input Asset Allocation'!$R$6/100)*data!AK84)+(('Input Asset Allocation'!$S$6/100)*data!AL84)+(('Input Asset Allocation'!$T$6/100)*data!AM84)+(('Input Asset Allocation'!$M$6/100)*data!AF84)+(('Input Asset Allocation'!$U$6/100)*data!AN84)</f>
        <v>1.0302994269132615</v>
      </c>
    </row>
    <row r="85" spans="1:41">
      <c r="A85" s="27">
        <v>919</v>
      </c>
      <c r="B85">
        <v>1.1614680290222168</v>
      </c>
      <c r="C85">
        <v>1.6980648040771484</v>
      </c>
      <c r="D85">
        <v>0.47956705093383789</v>
      </c>
      <c r="E85">
        <v>-2.4047434329986572</v>
      </c>
      <c r="F85">
        <v>-0.99943280220031738</v>
      </c>
      <c r="G85">
        <v>-0.3676295280456543</v>
      </c>
      <c r="H85">
        <v>-4.1049361228942871</v>
      </c>
      <c r="I85">
        <v>0.25713443756103516</v>
      </c>
      <c r="J85">
        <v>2.1999955177307129</v>
      </c>
      <c r="K85">
        <v>1.0261774063110352</v>
      </c>
      <c r="L85">
        <v>1.333773136138916</v>
      </c>
      <c r="M85">
        <v>1.3100028038024902</v>
      </c>
      <c r="N85">
        <v>0.97000598907470703</v>
      </c>
      <c r="O85">
        <v>0.17999410629272461</v>
      </c>
      <c r="P85">
        <v>2.2697091102600098</v>
      </c>
      <c r="Q85">
        <v>0.71455240249633789</v>
      </c>
      <c r="R85">
        <v>1.3800501823425293</v>
      </c>
      <c r="S85">
        <v>0.69010257720947266</v>
      </c>
      <c r="T85">
        <v>0.49080848693847656</v>
      </c>
      <c r="U85" s="27">
        <v>919</v>
      </c>
      <c r="V85">
        <f t="shared" si="15"/>
        <v>1.0116146802902222</v>
      </c>
      <c r="W85">
        <f t="shared" si="15"/>
        <v>1.0169806480407715</v>
      </c>
      <c r="X85">
        <f t="shared" si="15"/>
        <v>1.0047956705093384</v>
      </c>
      <c r="Y85">
        <f t="shared" si="15"/>
        <v>0.97595256567001343</v>
      </c>
      <c r="Z85">
        <f t="shared" si="15"/>
        <v>0.99000567197799683</v>
      </c>
      <c r="AA85">
        <f t="shared" si="15"/>
        <v>0.99632370471954346</v>
      </c>
      <c r="AB85">
        <f t="shared" si="15"/>
        <v>0.95895063877105713</v>
      </c>
      <c r="AC85">
        <f t="shared" si="15"/>
        <v>1.0025713443756104</v>
      </c>
      <c r="AD85">
        <f t="shared" si="14"/>
        <v>1.0219999551773071</v>
      </c>
      <c r="AE85">
        <f t="shared" si="14"/>
        <v>1.0102617740631104</v>
      </c>
      <c r="AF85">
        <f t="shared" si="14"/>
        <v>1.0133377313613892</v>
      </c>
      <c r="AG85">
        <f t="shared" si="14"/>
        <v>1.0131000280380249</v>
      </c>
      <c r="AH85">
        <f t="shared" si="14"/>
        <v>1.0097000598907471</v>
      </c>
      <c r="AI85">
        <f t="shared" si="14"/>
        <v>1.0017999410629272</v>
      </c>
      <c r="AJ85">
        <f t="shared" si="14"/>
        <v>1.0226970911026001</v>
      </c>
      <c r="AK85">
        <f t="shared" si="14"/>
        <v>1.0071455240249634</v>
      </c>
      <c r="AL85">
        <f t="shared" si="14"/>
        <v>1.0138005018234253</v>
      </c>
      <c r="AM85">
        <f t="shared" si="14"/>
        <v>1.0069010257720947</v>
      </c>
      <c r="AN85">
        <f t="shared" si="14"/>
        <v>1.0049080848693848</v>
      </c>
      <c r="AO85" s="29">
        <f>(('Input Asset Allocation'!$C$6/100)*data!V85)+(('Input Asset Allocation'!$D$6/100)*data!W85)+(('Input Asset Allocation'!$E$6/100)*data!X85)+(('Input Asset Allocation'!$F$6/100)*data!Y85)+(('Input Asset Allocation'!$G$6/100)*data!Z85)+(('Input Asset Allocation'!$H$6/100)*data!AA85)+(('Input Asset Allocation'!$I$6/100)*data!AB85)+(('Input Asset Allocation'!$J$6/100)*data!AC85)+(('Input Asset Allocation'!$K$6/100)*data!AD85)+(('Input Asset Allocation'!$L$6/100)*data!AE85)+(('Input Asset Allocation'!$N$6/100)*data!AG85)+(('Input Asset Allocation'!$O$6/100)*data!AH85)+(('Input Asset Allocation'!$P$6/100)*data!AI85)+(('Input Asset Allocation'!$Q$6/100)*data!AJ85)+(('Input Asset Allocation'!$R$6/100)*data!AK85)+(('Input Asset Allocation'!$S$6/100)*data!AL85)+(('Input Asset Allocation'!$T$6/100)*data!AM85)+(('Input Asset Allocation'!$M$6/100)*data!AF85)+(('Input Asset Allocation'!$U$6/100)*data!AN85)</f>
        <v>1.0113166469335555</v>
      </c>
    </row>
    <row r="86" spans="1:41">
      <c r="A86" s="27">
        <v>1219</v>
      </c>
      <c r="B86">
        <v>9.0907459259033203</v>
      </c>
      <c r="C86">
        <v>9.0699195861816406</v>
      </c>
      <c r="D86">
        <v>7.0510029792785645</v>
      </c>
      <c r="E86">
        <v>9.9254016876220703</v>
      </c>
      <c r="F86">
        <v>8.2084770202636719</v>
      </c>
      <c r="G86">
        <v>11.563682556152344</v>
      </c>
      <c r="H86">
        <v>11.92430305480957</v>
      </c>
      <c r="I86">
        <v>3.0158281326293945</v>
      </c>
      <c r="J86">
        <v>4.999995231628418</v>
      </c>
      <c r="K86">
        <v>1.7323493957519531</v>
      </c>
      <c r="L86">
        <v>2.6149868965148926</v>
      </c>
      <c r="M86">
        <v>1.5100002288818359</v>
      </c>
      <c r="N86">
        <v>2.3399949073791504</v>
      </c>
      <c r="O86">
        <v>-4.0000677108764648E-2</v>
      </c>
      <c r="P86">
        <v>0.1796722412109375</v>
      </c>
      <c r="Q86">
        <v>0.48539638519287109</v>
      </c>
      <c r="R86">
        <v>0.46619176864624023</v>
      </c>
      <c r="S86">
        <v>0.59283971786499023</v>
      </c>
      <c r="T86">
        <v>0.39049386978149414</v>
      </c>
      <c r="U86" s="27">
        <v>1219</v>
      </c>
      <c r="V86">
        <f t="shared" si="15"/>
        <v>1.0909074592590331</v>
      </c>
      <c r="W86">
        <f t="shared" si="15"/>
        <v>1.0906991958618164</v>
      </c>
      <c r="X86">
        <f t="shared" si="15"/>
        <v>1.0705100297927856</v>
      </c>
      <c r="Y86">
        <f t="shared" si="15"/>
        <v>1.0992540168762206</v>
      </c>
      <c r="Z86">
        <f t="shared" si="15"/>
        <v>1.0820847702026368</v>
      </c>
      <c r="AA86">
        <f t="shared" si="15"/>
        <v>1.1156368255615234</v>
      </c>
      <c r="AB86">
        <f t="shared" si="15"/>
        <v>1.1192430305480956</v>
      </c>
      <c r="AC86">
        <f t="shared" si="15"/>
        <v>1.0301582813262939</v>
      </c>
      <c r="AD86">
        <f t="shared" si="14"/>
        <v>1.0499999523162842</v>
      </c>
      <c r="AE86">
        <f t="shared" si="14"/>
        <v>1.0173234939575195</v>
      </c>
      <c r="AF86">
        <f t="shared" si="14"/>
        <v>1.0261498689651489</v>
      </c>
      <c r="AG86">
        <f t="shared" si="14"/>
        <v>1.0151000022888184</v>
      </c>
      <c r="AH86">
        <f t="shared" si="14"/>
        <v>1.0233999490737915</v>
      </c>
      <c r="AI86">
        <f t="shared" si="14"/>
        <v>0.99959999322891235</v>
      </c>
      <c r="AJ86">
        <f t="shared" si="14"/>
        <v>1.0017967224121094</v>
      </c>
      <c r="AK86">
        <f t="shared" si="14"/>
        <v>1.0048539638519287</v>
      </c>
      <c r="AL86">
        <f t="shared" si="14"/>
        <v>1.0046619176864624</v>
      </c>
      <c r="AM86">
        <f t="shared" si="14"/>
        <v>1.0059283971786499</v>
      </c>
      <c r="AN86">
        <f t="shared" si="14"/>
        <v>1.0039049386978149</v>
      </c>
      <c r="AO86" s="29">
        <f>(('Input Asset Allocation'!$C$6/100)*data!V86)+(('Input Asset Allocation'!$D$6/100)*data!W86)+(('Input Asset Allocation'!$E$6/100)*data!X86)+(('Input Asset Allocation'!$F$6/100)*data!Y86)+(('Input Asset Allocation'!$G$6/100)*data!Z86)+(('Input Asset Allocation'!$H$6/100)*data!AA86)+(('Input Asset Allocation'!$I$6/100)*data!AB86)+(('Input Asset Allocation'!$J$6/100)*data!AC86)+(('Input Asset Allocation'!$K$6/100)*data!AD86)+(('Input Asset Allocation'!$L$6/100)*data!AE86)+(('Input Asset Allocation'!$N$6/100)*data!AG86)+(('Input Asset Allocation'!$O$6/100)*data!AH86)+(('Input Asset Allocation'!$P$6/100)*data!AI86)+(('Input Asset Allocation'!$Q$6/100)*data!AJ86)+(('Input Asset Allocation'!$R$6/100)*data!AK86)+(('Input Asset Allocation'!$S$6/100)*data!AL86)+(('Input Asset Allocation'!$T$6/100)*data!AM86)+(('Input Asset Allocation'!$M$6/100)*data!AF86)+(('Input Asset Allocation'!$U$6/100)*data!AN86)</f>
        <v>1.056919665670395</v>
      </c>
    </row>
    <row r="87" spans="1:41">
      <c r="A87" s="27">
        <v>320</v>
      </c>
      <c r="B87">
        <v>-20.903337478637695</v>
      </c>
      <c r="C87">
        <v>-19.597631454467773</v>
      </c>
      <c r="D87">
        <v>-27.070785522460938</v>
      </c>
      <c r="E87">
        <v>-30.622518539428711</v>
      </c>
      <c r="F87">
        <v>-22.718025207519531</v>
      </c>
      <c r="G87">
        <v>-27.446144104003906</v>
      </c>
      <c r="H87">
        <v>-23.568225860595703</v>
      </c>
      <c r="I87">
        <v>-8.9797258377075195</v>
      </c>
      <c r="J87">
        <v>-8.1300020217895508</v>
      </c>
      <c r="K87">
        <v>-13.04454231262207</v>
      </c>
      <c r="L87">
        <v>-12.683856964111328</v>
      </c>
      <c r="M87">
        <v>0.9799957275390625</v>
      </c>
      <c r="N87">
        <v>-9.9998712539672852E-2</v>
      </c>
      <c r="O87">
        <v>0.10999441146850586</v>
      </c>
      <c r="P87">
        <v>3.1474947929382324</v>
      </c>
      <c r="Q87">
        <v>-0.32728314399719238</v>
      </c>
      <c r="R87">
        <v>2.4857878684997559</v>
      </c>
      <c r="S87">
        <v>1.687777042388916</v>
      </c>
      <c r="T87">
        <v>0.25016069412231445</v>
      </c>
      <c r="U87" s="27">
        <v>320</v>
      </c>
      <c r="V87">
        <f t="shared" si="15"/>
        <v>0.79096662521362304</v>
      </c>
      <c r="W87">
        <f t="shared" si="15"/>
        <v>0.80402368545532221</v>
      </c>
      <c r="X87">
        <f t="shared" si="15"/>
        <v>0.72929214477539062</v>
      </c>
      <c r="Y87">
        <f t="shared" si="15"/>
        <v>0.69377481460571289</v>
      </c>
      <c r="Z87">
        <f t="shared" si="15"/>
        <v>0.77281974792480468</v>
      </c>
      <c r="AA87">
        <f t="shared" si="15"/>
        <v>0.725538558959961</v>
      </c>
      <c r="AB87">
        <f t="shared" si="15"/>
        <v>0.76431774139404296</v>
      </c>
      <c r="AC87">
        <f t="shared" si="15"/>
        <v>0.9102027416229248</v>
      </c>
      <c r="AD87">
        <f t="shared" si="14"/>
        <v>0.91869997978210449</v>
      </c>
      <c r="AE87">
        <f t="shared" si="14"/>
        <v>0.86955457687377935</v>
      </c>
      <c r="AF87">
        <f t="shared" si="14"/>
        <v>0.87316143035888671</v>
      </c>
      <c r="AG87">
        <f t="shared" si="14"/>
        <v>1.0097999572753906</v>
      </c>
      <c r="AH87">
        <f t="shared" si="14"/>
        <v>0.99900001287460327</v>
      </c>
      <c r="AI87">
        <f t="shared" si="14"/>
        <v>1.0010999441146851</v>
      </c>
      <c r="AJ87">
        <f t="shared" si="14"/>
        <v>1.0314749479293823</v>
      </c>
      <c r="AK87">
        <f t="shared" si="14"/>
        <v>0.99672716856002808</v>
      </c>
      <c r="AL87">
        <f t="shared" si="14"/>
        <v>1.0248578786849976</v>
      </c>
      <c r="AM87">
        <f t="shared" si="14"/>
        <v>1.0168777704238892</v>
      </c>
      <c r="AN87">
        <f t="shared" si="14"/>
        <v>1.0025016069412231</v>
      </c>
      <c r="AO87" s="29">
        <f>(('Input Asset Allocation'!$C$6/100)*data!V87)+(('Input Asset Allocation'!$D$6/100)*data!W87)+(('Input Asset Allocation'!$E$6/100)*data!X87)+(('Input Asset Allocation'!$F$6/100)*data!Y87)+(('Input Asset Allocation'!$G$6/100)*data!Z87)+(('Input Asset Allocation'!$H$6/100)*data!AA87)+(('Input Asset Allocation'!$I$6/100)*data!AB87)+(('Input Asset Allocation'!$J$6/100)*data!AC87)+(('Input Asset Allocation'!$K$6/100)*data!AD87)+(('Input Asset Allocation'!$L$6/100)*data!AE87)+(('Input Asset Allocation'!$N$6/100)*data!AG87)+(('Input Asset Allocation'!$O$6/100)*data!AH87)+(('Input Asset Allocation'!$P$6/100)*data!AI87)+(('Input Asset Allocation'!$Q$6/100)*data!AJ87)+(('Input Asset Allocation'!$R$6/100)*data!AK87)+(('Input Asset Allocation'!$S$6/100)*data!AL87)+(('Input Asset Allocation'!$T$6/100)*data!AM87)+(('Input Asset Allocation'!$M$6/100)*data!AF87)+(('Input Asset Allocation'!$U$6/100)*data!AN87)</f>
        <v>0.86652585914134994</v>
      </c>
    </row>
    <row r="88" spans="1:41">
      <c r="A88" s="27">
        <v>620</v>
      </c>
      <c r="B88">
        <v>22.027503967285156</v>
      </c>
      <c r="C88">
        <v>20.543407440185547</v>
      </c>
      <c r="D88">
        <v>24.607324600219727</v>
      </c>
      <c r="E88">
        <v>25.418985366821289</v>
      </c>
      <c r="F88">
        <v>15.078234672546387</v>
      </c>
      <c r="G88">
        <v>20.041322708129883</v>
      </c>
      <c r="H88">
        <v>18.184638977050781</v>
      </c>
      <c r="I88">
        <v>6.198275089263916</v>
      </c>
      <c r="J88">
        <v>10.459995269775391</v>
      </c>
      <c r="K88">
        <v>9.7029571533203125</v>
      </c>
      <c r="L88">
        <v>10.17765998840332</v>
      </c>
      <c r="M88">
        <v>-1.5600025653839111</v>
      </c>
      <c r="N88">
        <v>0.61000585556030273</v>
      </c>
      <c r="O88">
        <v>8.0001354217529297E-2</v>
      </c>
      <c r="P88">
        <v>2.8954505920410156</v>
      </c>
      <c r="Q88">
        <v>3.3200263977050781</v>
      </c>
      <c r="R88">
        <v>2.127385139465332</v>
      </c>
      <c r="S88">
        <v>1.1720657348632813</v>
      </c>
      <c r="T88">
        <v>3.0004978179931641E-2</v>
      </c>
      <c r="U88" s="27">
        <v>620</v>
      </c>
      <c r="V88">
        <f t="shared" si="15"/>
        <v>1.2202750396728517</v>
      </c>
      <c r="W88">
        <f t="shared" si="15"/>
        <v>1.2054340744018555</v>
      </c>
      <c r="X88">
        <f t="shared" si="15"/>
        <v>1.2460732460021973</v>
      </c>
      <c r="Y88">
        <f t="shared" si="15"/>
        <v>1.2541898536682128</v>
      </c>
      <c r="Z88">
        <f t="shared" si="15"/>
        <v>1.1507823467254639</v>
      </c>
      <c r="AA88">
        <f t="shared" si="15"/>
        <v>1.2004132270812988</v>
      </c>
      <c r="AB88">
        <f t="shared" si="15"/>
        <v>1.1818463897705078</v>
      </c>
      <c r="AC88">
        <f t="shared" si="15"/>
        <v>1.0619827508926392</v>
      </c>
      <c r="AD88">
        <f t="shared" si="14"/>
        <v>1.1045999526977539</v>
      </c>
      <c r="AE88">
        <f t="shared" si="14"/>
        <v>1.097029571533203</v>
      </c>
      <c r="AF88">
        <f t="shared" si="14"/>
        <v>1.1017765998840332</v>
      </c>
      <c r="AG88">
        <f t="shared" si="14"/>
        <v>0.98439997434616089</v>
      </c>
      <c r="AH88">
        <f t="shared" si="14"/>
        <v>1.006100058555603</v>
      </c>
      <c r="AI88">
        <f t="shared" si="14"/>
        <v>1.0008000135421753</v>
      </c>
      <c r="AJ88">
        <f t="shared" si="14"/>
        <v>1.0289545059204102</v>
      </c>
      <c r="AK88">
        <f t="shared" si="14"/>
        <v>1.0332002639770508</v>
      </c>
      <c r="AL88">
        <f t="shared" si="14"/>
        <v>1.0212738513946533</v>
      </c>
      <c r="AM88">
        <f t="shared" si="14"/>
        <v>1.0117206573486328</v>
      </c>
      <c r="AN88">
        <f t="shared" si="14"/>
        <v>1.0003000497817993</v>
      </c>
      <c r="AO88" s="29">
        <f>(('Input Asset Allocation'!$C$6/100)*data!V88)+(('Input Asset Allocation'!$D$6/100)*data!W88)+(('Input Asset Allocation'!$E$6/100)*data!X88)+(('Input Asset Allocation'!$F$6/100)*data!Y88)+(('Input Asset Allocation'!$G$6/100)*data!Z88)+(('Input Asset Allocation'!$H$6/100)*data!AA88)+(('Input Asset Allocation'!$I$6/100)*data!AB88)+(('Input Asset Allocation'!$J$6/100)*data!AC88)+(('Input Asset Allocation'!$K$6/100)*data!AD88)+(('Input Asset Allocation'!$L$6/100)*data!AE88)+(('Input Asset Allocation'!$N$6/100)*data!AG88)+(('Input Asset Allocation'!$O$6/100)*data!AH88)+(('Input Asset Allocation'!$P$6/100)*data!AI88)+(('Input Asset Allocation'!$Q$6/100)*data!AJ88)+(('Input Asset Allocation'!$R$6/100)*data!AK88)+(('Input Asset Allocation'!$S$6/100)*data!AL88)+(('Input Asset Allocation'!$T$6/100)*data!AM88)+(('Input Asset Allocation'!$M$6/100)*data!AF88)+(('Input Asset Allocation'!$U$6/100)*data!AN88)</f>
        <v>1.1351884642004966</v>
      </c>
    </row>
    <row r="89" spans="1:41">
      <c r="A89" s="27">
        <v>920</v>
      </c>
      <c r="B89">
        <v>9.2068557739257813</v>
      </c>
      <c r="C89">
        <v>8.9295148849487305</v>
      </c>
      <c r="D89">
        <v>7.4606537818908691</v>
      </c>
      <c r="E89">
        <v>4.9321174621582031</v>
      </c>
      <c r="F89">
        <v>4.879450798034668</v>
      </c>
      <c r="G89">
        <v>10.343969345092773</v>
      </c>
      <c r="H89">
        <v>9.70050048828125</v>
      </c>
      <c r="I89">
        <v>3.4344315528869629</v>
      </c>
      <c r="J89">
        <v>11.979997634887695</v>
      </c>
      <c r="K89">
        <v>4.1363120079040527</v>
      </c>
      <c r="L89">
        <v>4.596102237701416</v>
      </c>
      <c r="M89">
        <v>0.4799962043762207</v>
      </c>
      <c r="N89">
        <v>0.96000432968139648</v>
      </c>
      <c r="O89">
        <v>3.9994716644287109E-2</v>
      </c>
      <c r="P89">
        <v>0.61957836151123047</v>
      </c>
      <c r="Q89">
        <v>2.6612401008605957</v>
      </c>
      <c r="R89">
        <v>0.47650337219238281</v>
      </c>
      <c r="S89">
        <v>0.23210048675537109</v>
      </c>
      <c r="T89">
        <v>3.0004978179931641E-2</v>
      </c>
      <c r="U89" s="27">
        <v>920</v>
      </c>
      <c r="V89">
        <f t="shared" si="15"/>
        <v>1.0920685577392577</v>
      </c>
      <c r="W89">
        <f t="shared" si="15"/>
        <v>1.0892951488494873</v>
      </c>
      <c r="X89">
        <f t="shared" si="15"/>
        <v>1.0746065378189087</v>
      </c>
      <c r="Y89">
        <f t="shared" si="15"/>
        <v>1.049321174621582</v>
      </c>
      <c r="Z89">
        <f t="shared" si="15"/>
        <v>1.0487945079803467</v>
      </c>
      <c r="AA89">
        <f t="shared" si="15"/>
        <v>1.1034396934509276</v>
      </c>
      <c r="AB89">
        <f t="shared" si="15"/>
        <v>1.0970050048828126</v>
      </c>
      <c r="AC89">
        <f t="shared" si="15"/>
        <v>1.0343443155288696</v>
      </c>
      <c r="AD89">
        <f t="shared" si="14"/>
        <v>1.1197999763488768</v>
      </c>
      <c r="AE89">
        <f t="shared" si="14"/>
        <v>1.0413631200790405</v>
      </c>
      <c r="AF89">
        <f t="shared" si="14"/>
        <v>1.0459610223770142</v>
      </c>
      <c r="AG89">
        <f t="shared" si="14"/>
        <v>1.0047999620437622</v>
      </c>
      <c r="AH89">
        <f t="shared" si="14"/>
        <v>1.009600043296814</v>
      </c>
      <c r="AI89">
        <f t="shared" si="14"/>
        <v>1.0003999471664429</v>
      </c>
      <c r="AJ89">
        <f t="shared" si="14"/>
        <v>1.0061957836151123</v>
      </c>
      <c r="AK89">
        <f t="shared" si="14"/>
        <v>1.026612401008606</v>
      </c>
      <c r="AL89">
        <f t="shared" si="14"/>
        <v>1.0047650337219238</v>
      </c>
      <c r="AM89">
        <f t="shared" si="14"/>
        <v>1.0023210048675537</v>
      </c>
      <c r="AN89">
        <f t="shared" si="14"/>
        <v>1.0003000497817993</v>
      </c>
      <c r="AO89" s="29">
        <f>(('Input Asset Allocation'!$C$6/100)*data!V89)+(('Input Asset Allocation'!$D$6/100)*data!W89)+(('Input Asset Allocation'!$E$6/100)*data!X89)+(('Input Asset Allocation'!$F$6/100)*data!Y89)+(('Input Asset Allocation'!$G$6/100)*data!Z89)+(('Input Asset Allocation'!$H$6/100)*data!AA89)+(('Input Asset Allocation'!$I$6/100)*data!AB89)+(('Input Asset Allocation'!$J$6/100)*data!AC89)+(('Input Asset Allocation'!$K$6/100)*data!AD89)+(('Input Asset Allocation'!$L$6/100)*data!AE89)+(('Input Asset Allocation'!$N$6/100)*data!AG89)+(('Input Asset Allocation'!$O$6/100)*data!AH89)+(('Input Asset Allocation'!$P$6/100)*data!AI89)+(('Input Asset Allocation'!$Q$6/100)*data!AJ89)+(('Input Asset Allocation'!$R$6/100)*data!AK89)+(('Input Asset Allocation'!$S$6/100)*data!AL89)+(('Input Asset Allocation'!$T$6/100)*data!AM89)+(('Input Asset Allocation'!$M$6/100)*data!AF89)+(('Input Asset Allocation'!$U$6/100)*data!AN89)</f>
        <v>1.0544060781478881</v>
      </c>
    </row>
    <row r="90" spans="1:41">
      <c r="A90" s="27">
        <v>1220</v>
      </c>
      <c r="B90">
        <v>14.681875228881836</v>
      </c>
      <c r="C90">
        <v>12.148391723632813</v>
      </c>
      <c r="D90">
        <v>19.914745330810547</v>
      </c>
      <c r="E90">
        <v>31.370841979980469</v>
      </c>
      <c r="F90">
        <v>16.088485717773438</v>
      </c>
      <c r="G90">
        <v>17.32133674621582</v>
      </c>
      <c r="H90">
        <v>19.774734497070313</v>
      </c>
      <c r="I90">
        <v>6.3806653022766113</v>
      </c>
      <c r="J90">
        <v>12.209999084472656</v>
      </c>
      <c r="K90">
        <v>3.8130640983581543</v>
      </c>
      <c r="L90">
        <v>6.4504861831665039</v>
      </c>
      <c r="M90">
        <v>1.3000011444091797</v>
      </c>
      <c r="N90">
        <v>1.5900015830993652</v>
      </c>
      <c r="O90">
        <v>0.58000087738037109</v>
      </c>
      <c r="P90">
        <v>0.6683349609375</v>
      </c>
      <c r="Q90">
        <v>3.2844662666320801</v>
      </c>
      <c r="R90">
        <v>0.41784048080444336</v>
      </c>
      <c r="S90">
        <v>0.20912885665893555</v>
      </c>
      <c r="T90">
        <v>3.0004978179931641E-2</v>
      </c>
      <c r="U90" s="27">
        <v>1220</v>
      </c>
      <c r="V90">
        <f t="shared" si="15"/>
        <v>1.1468187522888185</v>
      </c>
      <c r="W90">
        <f t="shared" si="15"/>
        <v>1.1214839172363282</v>
      </c>
      <c r="X90">
        <f t="shared" si="15"/>
        <v>1.1991474533081055</v>
      </c>
      <c r="Y90">
        <f t="shared" si="15"/>
        <v>1.3137084197998048</v>
      </c>
      <c r="Z90">
        <f t="shared" si="15"/>
        <v>1.1608848571777344</v>
      </c>
      <c r="AA90">
        <f t="shared" si="15"/>
        <v>1.1732133674621581</v>
      </c>
      <c r="AB90">
        <f t="shared" si="15"/>
        <v>1.1977473449707032</v>
      </c>
      <c r="AC90">
        <f t="shared" si="15"/>
        <v>1.0638066530227661</v>
      </c>
      <c r="AD90">
        <f t="shared" si="14"/>
        <v>1.1220999908447267</v>
      </c>
      <c r="AE90">
        <f t="shared" si="14"/>
        <v>1.0381306409835815</v>
      </c>
      <c r="AF90">
        <f t="shared" si="14"/>
        <v>1.064504861831665</v>
      </c>
      <c r="AG90">
        <f t="shared" si="14"/>
        <v>1.0130000114440918</v>
      </c>
      <c r="AH90">
        <f t="shared" si="14"/>
        <v>1.0159000158309937</v>
      </c>
      <c r="AI90">
        <f t="shared" si="14"/>
        <v>1.0058000087738037</v>
      </c>
      <c r="AJ90">
        <f t="shared" si="14"/>
        <v>1.006683349609375</v>
      </c>
      <c r="AK90">
        <f t="shared" si="14"/>
        <v>1.0328446626663208</v>
      </c>
      <c r="AL90">
        <f t="shared" si="14"/>
        <v>1.0041784048080444</v>
      </c>
      <c r="AM90">
        <f t="shared" si="14"/>
        <v>1.0020912885665894</v>
      </c>
      <c r="AN90">
        <f t="shared" si="14"/>
        <v>1.0003000497817993</v>
      </c>
      <c r="AO90" s="29">
        <f>(('Input Asset Allocation'!$C$6/100)*data!V90)+(('Input Asset Allocation'!$D$6/100)*data!W90)+(('Input Asset Allocation'!$E$6/100)*data!X90)+(('Input Asset Allocation'!$F$6/100)*data!Y90)+(('Input Asset Allocation'!$G$6/100)*data!Z90)+(('Input Asset Allocation'!$H$6/100)*data!AA90)+(('Input Asset Allocation'!$I$6/100)*data!AB90)+(('Input Asset Allocation'!$J$6/100)*data!AC90)+(('Input Asset Allocation'!$K$6/100)*data!AD90)+(('Input Asset Allocation'!$L$6/100)*data!AE90)+(('Input Asset Allocation'!$N$6/100)*data!AG90)+(('Input Asset Allocation'!$O$6/100)*data!AH90)+(('Input Asset Allocation'!$P$6/100)*data!AI90)+(('Input Asset Allocation'!$Q$6/100)*data!AJ90)+(('Input Asset Allocation'!$R$6/100)*data!AK90)+(('Input Asset Allocation'!$S$6/100)*data!AL90)+(('Input Asset Allocation'!$T$6/100)*data!AM90)+(('Input Asset Allocation'!$M$6/100)*data!AF90)+(('Input Asset Allocation'!$U$6/100)*data!AN90)</f>
        <v>1.0981063735246659</v>
      </c>
    </row>
    <row r="91" spans="1:41">
      <c r="A91" s="27">
        <v>321</v>
      </c>
      <c r="B91">
        <v>6.3466906547546387</v>
      </c>
      <c r="C91">
        <v>6.1744570732116699</v>
      </c>
      <c r="D91">
        <v>8.1394672393798828</v>
      </c>
      <c r="E91">
        <v>12.69890022277832</v>
      </c>
      <c r="F91">
        <v>3.6003232002258301</v>
      </c>
      <c r="G91">
        <v>4.593968391418457</v>
      </c>
      <c r="H91">
        <v>2.342069149017334</v>
      </c>
      <c r="I91">
        <v>2.8502464294433594</v>
      </c>
      <c r="J91">
        <v>10.010004043579102</v>
      </c>
      <c r="K91">
        <v>1.7812132835388184</v>
      </c>
      <c r="L91">
        <v>0.85026025772094727</v>
      </c>
      <c r="M91">
        <v>2.1100044250488281</v>
      </c>
      <c r="N91">
        <v>0.85999965667724609</v>
      </c>
      <c r="O91">
        <v>0.7599949836730957</v>
      </c>
      <c r="P91">
        <v>-3.3727824687957764</v>
      </c>
      <c r="Q91">
        <v>-4.4610681533813477</v>
      </c>
      <c r="R91">
        <v>-1.6114234924316406</v>
      </c>
      <c r="S91">
        <v>-4.2009353637695313E-2</v>
      </c>
      <c r="T91">
        <v>1.0001659393310547E-2</v>
      </c>
      <c r="U91" s="27">
        <v>321</v>
      </c>
      <c r="V91">
        <f t="shared" si="15"/>
        <v>1.0634669065475464</v>
      </c>
      <c r="W91">
        <f t="shared" si="15"/>
        <v>1.0617445707321167</v>
      </c>
      <c r="X91">
        <f t="shared" si="15"/>
        <v>1.0813946723937988</v>
      </c>
      <c r="Y91">
        <f t="shared" si="15"/>
        <v>1.1269890022277833</v>
      </c>
      <c r="Z91">
        <f t="shared" si="15"/>
        <v>1.0360032320022583</v>
      </c>
      <c r="AA91">
        <f t="shared" si="15"/>
        <v>1.0459396839141846</v>
      </c>
      <c r="AB91">
        <f t="shared" si="15"/>
        <v>1.0234206914901733</v>
      </c>
      <c r="AC91">
        <f t="shared" si="15"/>
        <v>1.0285024642944336</v>
      </c>
      <c r="AD91">
        <f t="shared" si="14"/>
        <v>1.100100040435791</v>
      </c>
      <c r="AE91">
        <f t="shared" si="14"/>
        <v>1.0178121328353882</v>
      </c>
      <c r="AF91">
        <f t="shared" si="14"/>
        <v>1.0085026025772095</v>
      </c>
      <c r="AG91">
        <f t="shared" si="14"/>
        <v>1.0211000442504883</v>
      </c>
      <c r="AH91">
        <f t="shared" si="14"/>
        <v>1.0085999965667725</v>
      </c>
      <c r="AI91">
        <f t="shared" si="14"/>
        <v>1.007599949836731</v>
      </c>
      <c r="AJ91">
        <f t="shared" si="14"/>
        <v>0.96627217531204224</v>
      </c>
      <c r="AK91">
        <f t="shared" si="14"/>
        <v>0.95538931846618658</v>
      </c>
      <c r="AL91">
        <f t="shared" si="14"/>
        <v>0.98388576507568359</v>
      </c>
      <c r="AM91">
        <f t="shared" si="14"/>
        <v>0.99957990646362305</v>
      </c>
      <c r="AN91">
        <f t="shared" si="14"/>
        <v>1.0001000165939331</v>
      </c>
      <c r="AO91" s="29">
        <f>(('Input Asset Allocation'!$C$6/100)*data!V91)+(('Input Asset Allocation'!$D$6/100)*data!W91)+(('Input Asset Allocation'!$E$6/100)*data!X91)+(('Input Asset Allocation'!$F$6/100)*data!Y91)+(('Input Asset Allocation'!$G$6/100)*data!Z91)+(('Input Asset Allocation'!$H$6/100)*data!AA91)+(('Input Asset Allocation'!$I$6/100)*data!AB91)+(('Input Asset Allocation'!$J$6/100)*data!AC91)+(('Input Asset Allocation'!$K$6/100)*data!AD91)+(('Input Asset Allocation'!$L$6/100)*data!AE91)+(('Input Asset Allocation'!$N$6/100)*data!AG91)+(('Input Asset Allocation'!$O$6/100)*data!AH91)+(('Input Asset Allocation'!$P$6/100)*data!AI91)+(('Input Asset Allocation'!$Q$6/100)*data!AJ91)+(('Input Asset Allocation'!$R$6/100)*data!AK91)+(('Input Asset Allocation'!$S$6/100)*data!AL91)+(('Input Asset Allocation'!$T$6/100)*data!AM91)+(('Input Asset Allocation'!$M$6/100)*data!AF91)+(('Input Asset Allocation'!$U$6/100)*data!AN91)</f>
        <v>1.0348876453042031</v>
      </c>
    </row>
    <row r="92" spans="1:41">
      <c r="A92" s="27">
        <v>621</v>
      </c>
      <c r="B92">
        <v>8.2394599914550781</v>
      </c>
      <c r="C92">
        <v>8.5479736328125</v>
      </c>
      <c r="D92">
        <v>7.5003743171691895</v>
      </c>
      <c r="E92">
        <v>4.2920827865600586</v>
      </c>
      <c r="F92">
        <v>5.3818345069885254</v>
      </c>
      <c r="G92">
        <v>4.4938206672668457</v>
      </c>
      <c r="H92">
        <v>5.1197171211242676</v>
      </c>
      <c r="I92">
        <v>3.0235886573791504</v>
      </c>
      <c r="J92">
        <v>14.810001373291016</v>
      </c>
      <c r="K92">
        <v>1.4721035957336426</v>
      </c>
      <c r="L92">
        <v>2.7437686920166016</v>
      </c>
      <c r="M92">
        <v>3.9299964904785156</v>
      </c>
      <c r="N92">
        <v>1.4700055122375488</v>
      </c>
      <c r="O92">
        <v>1.6999959945678711</v>
      </c>
      <c r="P92">
        <v>1.8304586410522461</v>
      </c>
      <c r="Q92">
        <v>1.3123393058776855</v>
      </c>
      <c r="R92">
        <v>0.78445672988891602</v>
      </c>
      <c r="S92">
        <v>4.3785572052001953E-2</v>
      </c>
      <c r="T92">
        <v>-6.9975852966308594E-3</v>
      </c>
      <c r="U92" s="27">
        <v>621</v>
      </c>
      <c r="V92">
        <f t="shared" si="15"/>
        <v>1.0823945999145508</v>
      </c>
      <c r="W92">
        <f t="shared" si="15"/>
        <v>1.085479736328125</v>
      </c>
      <c r="X92">
        <f t="shared" si="15"/>
        <v>1.0750037431716919</v>
      </c>
      <c r="Y92">
        <f t="shared" si="15"/>
        <v>1.0429208278656006</v>
      </c>
      <c r="Z92">
        <f t="shared" si="15"/>
        <v>1.0538183450698853</v>
      </c>
      <c r="AA92">
        <f t="shared" si="15"/>
        <v>1.0449382066726685</v>
      </c>
      <c r="AB92">
        <f t="shared" si="15"/>
        <v>1.0511971712112427</v>
      </c>
      <c r="AC92">
        <f t="shared" si="15"/>
        <v>1.0302358865737915</v>
      </c>
      <c r="AD92">
        <f t="shared" si="14"/>
        <v>1.1481000137329103</v>
      </c>
      <c r="AE92">
        <f t="shared" si="14"/>
        <v>1.0147210359573364</v>
      </c>
      <c r="AF92">
        <f t="shared" si="14"/>
        <v>1.027437686920166</v>
      </c>
      <c r="AG92">
        <f t="shared" si="14"/>
        <v>1.0392999649047852</v>
      </c>
      <c r="AH92">
        <f t="shared" si="14"/>
        <v>1.0147000551223755</v>
      </c>
      <c r="AI92">
        <f t="shared" si="14"/>
        <v>1.0169999599456787</v>
      </c>
      <c r="AJ92">
        <f t="shared" si="14"/>
        <v>1.0183045864105225</v>
      </c>
      <c r="AK92">
        <f t="shared" si="14"/>
        <v>1.0131233930587769</v>
      </c>
      <c r="AL92">
        <f t="shared" si="14"/>
        <v>1.0078445672988892</v>
      </c>
      <c r="AM92">
        <f t="shared" si="14"/>
        <v>1.00043785572052</v>
      </c>
      <c r="AN92">
        <f t="shared" si="14"/>
        <v>0.99993002414703369</v>
      </c>
      <c r="AO92" s="29">
        <f>(('Input Asset Allocation'!$C$6/100)*data!V92)+(('Input Asset Allocation'!$D$6/100)*data!W92)+(('Input Asset Allocation'!$E$6/100)*data!X92)+(('Input Asset Allocation'!$F$6/100)*data!Y92)+(('Input Asset Allocation'!$G$6/100)*data!Z92)+(('Input Asset Allocation'!$H$6/100)*data!AA92)+(('Input Asset Allocation'!$I$6/100)*data!AB92)+(('Input Asset Allocation'!$J$6/100)*data!AC92)+(('Input Asset Allocation'!$K$6/100)*data!AD92)+(('Input Asset Allocation'!$L$6/100)*data!AE92)+(('Input Asset Allocation'!$N$6/100)*data!AG92)+(('Input Asset Allocation'!$O$6/100)*data!AH92)+(('Input Asset Allocation'!$P$6/100)*data!AI92)+(('Input Asset Allocation'!$Q$6/100)*data!AJ92)+(('Input Asset Allocation'!$R$6/100)*data!AK92)+(('Input Asset Allocation'!$S$6/100)*data!AL92)+(('Input Asset Allocation'!$T$6/100)*data!AM92)+(('Input Asset Allocation'!$M$6/100)*data!AF92)+(('Input Asset Allocation'!$U$6/100)*data!AN92)</f>
        <v>1.0522861951589586</v>
      </c>
    </row>
    <row r="93" spans="1:41">
      <c r="A93" s="27">
        <v>921</v>
      </c>
      <c r="B93">
        <v>-0.10178089141845703</v>
      </c>
      <c r="C93">
        <v>0.58196783065795898</v>
      </c>
      <c r="D93">
        <v>-0.92667341232299805</v>
      </c>
      <c r="E93">
        <v>-4.359889030456543</v>
      </c>
      <c r="F93">
        <v>-0.3505706787109375</v>
      </c>
      <c r="G93">
        <v>0.96311569213867188</v>
      </c>
      <c r="H93">
        <v>-7.9723358154296875</v>
      </c>
      <c r="I93">
        <v>1.1924266815185547</v>
      </c>
      <c r="J93">
        <v>5.9599995613098145</v>
      </c>
      <c r="K93">
        <v>1.1068582534790039</v>
      </c>
      <c r="L93">
        <v>0.88585615158081055</v>
      </c>
      <c r="M93">
        <v>6.6300034523010254</v>
      </c>
      <c r="N93">
        <v>1.5100002288818359</v>
      </c>
      <c r="O93">
        <v>1.8900036811828613</v>
      </c>
      <c r="P93">
        <v>5.1856040954589844E-2</v>
      </c>
      <c r="Q93">
        <v>-0.88369846343994141</v>
      </c>
      <c r="R93">
        <v>4.7016143798828125E-2</v>
      </c>
      <c r="S93">
        <v>8.8870525360107422E-2</v>
      </c>
      <c r="T93">
        <v>-2.5004148483276367E-2</v>
      </c>
      <c r="U93" s="27">
        <v>921</v>
      </c>
      <c r="V93">
        <f t="shared" si="15"/>
        <v>0.99898219108581543</v>
      </c>
      <c r="W93">
        <f t="shared" si="15"/>
        <v>1.0058196783065796</v>
      </c>
      <c r="X93">
        <f t="shared" si="15"/>
        <v>0.99073326587677002</v>
      </c>
      <c r="Y93">
        <f t="shared" si="15"/>
        <v>0.95640110969543457</v>
      </c>
      <c r="Z93">
        <f t="shared" si="15"/>
        <v>0.99649429321289063</v>
      </c>
      <c r="AA93">
        <f t="shared" si="15"/>
        <v>1.0096311569213867</v>
      </c>
      <c r="AB93">
        <f t="shared" si="15"/>
        <v>0.92027664184570313</v>
      </c>
      <c r="AC93">
        <f t="shared" si="15"/>
        <v>1.0119242668151855</v>
      </c>
      <c r="AD93">
        <f t="shared" si="14"/>
        <v>1.0595999956130981</v>
      </c>
      <c r="AE93">
        <f t="shared" si="14"/>
        <v>1.01106858253479</v>
      </c>
      <c r="AF93">
        <f t="shared" si="14"/>
        <v>1.0088585615158081</v>
      </c>
      <c r="AG93">
        <f t="shared" si="14"/>
        <v>1.0663000345230103</v>
      </c>
      <c r="AH93">
        <f t="shared" si="14"/>
        <v>1.0151000022888184</v>
      </c>
      <c r="AI93">
        <f t="shared" si="14"/>
        <v>1.0189000368118286</v>
      </c>
      <c r="AJ93">
        <f t="shared" si="14"/>
        <v>1.0005185604095459</v>
      </c>
      <c r="AK93">
        <f t="shared" si="14"/>
        <v>0.99116301536560059</v>
      </c>
      <c r="AL93">
        <f t="shared" si="14"/>
        <v>1.0004701614379883</v>
      </c>
      <c r="AM93">
        <f t="shared" si="14"/>
        <v>1.0008887052536011</v>
      </c>
      <c r="AN93">
        <f t="shared" si="14"/>
        <v>0.99974995851516724</v>
      </c>
      <c r="AO93" s="29">
        <f>(('Input Asset Allocation'!$C$6/100)*data!V93)+(('Input Asset Allocation'!$D$6/100)*data!W93)+(('Input Asset Allocation'!$E$6/100)*data!X93)+(('Input Asset Allocation'!$F$6/100)*data!Y93)+(('Input Asset Allocation'!$G$6/100)*data!Z93)+(('Input Asset Allocation'!$H$6/100)*data!AA93)+(('Input Asset Allocation'!$I$6/100)*data!AB93)+(('Input Asset Allocation'!$J$6/100)*data!AC93)+(('Input Asset Allocation'!$K$6/100)*data!AD93)+(('Input Asset Allocation'!$L$6/100)*data!AE93)+(('Input Asset Allocation'!$N$6/100)*data!AG93)+(('Input Asset Allocation'!$O$6/100)*data!AH93)+(('Input Asset Allocation'!$P$6/100)*data!AI93)+(('Input Asset Allocation'!$Q$6/100)*data!AJ93)+(('Input Asset Allocation'!$R$6/100)*data!AK93)+(('Input Asset Allocation'!$S$6/100)*data!AL93)+(('Input Asset Allocation'!$T$6/100)*data!AM93)+(('Input Asset Allocation'!$M$6/100)*data!AF93)+(('Input Asset Allocation'!$U$6/100)*data!AN93)</f>
        <v>1.0073459911346436</v>
      </c>
    </row>
    <row r="94" spans="1:41">
      <c r="A94" s="27">
        <v>1221</v>
      </c>
      <c r="B94">
        <v>9.2773799896240234</v>
      </c>
      <c r="C94">
        <v>11.027216911315918</v>
      </c>
      <c r="D94">
        <v>6.4351439476013184</v>
      </c>
      <c r="E94">
        <v>2.1417140960693359</v>
      </c>
      <c r="F94">
        <v>2.7422308921813965</v>
      </c>
      <c r="G94">
        <v>0.1255035400390625</v>
      </c>
      <c r="H94">
        <v>-1.2415051460266113</v>
      </c>
      <c r="I94">
        <v>0.94331502914428711</v>
      </c>
      <c r="J94">
        <v>5.7000041007995605</v>
      </c>
      <c r="K94">
        <v>0.74633359909057617</v>
      </c>
      <c r="L94">
        <v>0.71026086807250977</v>
      </c>
      <c r="M94">
        <v>7.9699993133544922</v>
      </c>
      <c r="N94">
        <v>3.7999987602233887</v>
      </c>
      <c r="O94">
        <v>4.5600056648254395</v>
      </c>
      <c r="P94">
        <v>1.1217594146728516E-2</v>
      </c>
      <c r="Q94">
        <v>-0.67354440689086914</v>
      </c>
      <c r="R94">
        <v>-0.50470829010009766</v>
      </c>
      <c r="S94">
        <v>-0.56210756301879883</v>
      </c>
      <c r="T94">
        <v>-8.697509765625E-2</v>
      </c>
      <c r="U94" s="27">
        <v>1221</v>
      </c>
      <c r="V94">
        <f t="shared" si="15"/>
        <v>1.0927737998962401</v>
      </c>
      <c r="W94">
        <f t="shared" si="15"/>
        <v>1.1102721691131592</v>
      </c>
      <c r="X94">
        <f t="shared" si="15"/>
        <v>1.0643514394760132</v>
      </c>
      <c r="Y94">
        <f t="shared" si="15"/>
        <v>1.0214171409606934</v>
      </c>
      <c r="Z94">
        <f t="shared" si="15"/>
        <v>1.027422308921814</v>
      </c>
      <c r="AA94">
        <f t="shared" si="15"/>
        <v>1.0012550354003906</v>
      </c>
      <c r="AB94">
        <f t="shared" si="15"/>
        <v>0.98758494853973389</v>
      </c>
      <c r="AC94">
        <f t="shared" si="15"/>
        <v>1.0094331502914429</v>
      </c>
      <c r="AD94">
        <f t="shared" si="14"/>
        <v>1.0570000410079956</v>
      </c>
      <c r="AE94">
        <f t="shared" si="14"/>
        <v>1.0074633359909058</v>
      </c>
      <c r="AF94">
        <f t="shared" si="14"/>
        <v>1.0071026086807251</v>
      </c>
      <c r="AG94">
        <f t="shared" si="14"/>
        <v>1.0796999931335449</v>
      </c>
      <c r="AH94">
        <f t="shared" si="14"/>
        <v>1.0379999876022339</v>
      </c>
      <c r="AI94">
        <f t="shared" si="14"/>
        <v>1.0456000566482544</v>
      </c>
      <c r="AJ94">
        <f t="shared" si="14"/>
        <v>1.0001121759414673</v>
      </c>
      <c r="AK94">
        <f t="shared" si="14"/>
        <v>0.99326455593109131</v>
      </c>
      <c r="AL94">
        <f t="shared" si="14"/>
        <v>0.99495291709899902</v>
      </c>
      <c r="AM94">
        <f t="shared" si="14"/>
        <v>0.99437892436981201</v>
      </c>
      <c r="AN94">
        <f t="shared" si="14"/>
        <v>0.9991302490234375</v>
      </c>
      <c r="AO94" s="29">
        <f>(('Input Asset Allocation'!$C$6/100)*data!V94)+(('Input Asset Allocation'!$D$6/100)*data!W94)+(('Input Asset Allocation'!$E$6/100)*data!X94)+(('Input Asset Allocation'!$F$6/100)*data!Y94)+(('Input Asset Allocation'!$G$6/100)*data!Z94)+(('Input Asset Allocation'!$H$6/100)*data!AA94)+(('Input Asset Allocation'!$I$6/100)*data!AB94)+(('Input Asset Allocation'!$J$6/100)*data!AC94)+(('Input Asset Allocation'!$K$6/100)*data!AD94)+(('Input Asset Allocation'!$L$6/100)*data!AE94)+(('Input Asset Allocation'!$N$6/100)*data!AG94)+(('Input Asset Allocation'!$O$6/100)*data!AH94)+(('Input Asset Allocation'!$P$6/100)*data!AI94)+(('Input Asset Allocation'!$Q$6/100)*data!AJ94)+(('Input Asset Allocation'!$R$6/100)*data!AK94)+(('Input Asset Allocation'!$S$6/100)*data!AL94)+(('Input Asset Allocation'!$T$6/100)*data!AM94)+(('Input Asset Allocation'!$M$6/100)*data!AF94)+(('Input Asset Allocation'!$U$6/100)*data!AN94)</f>
        <v>1.0542032539844512</v>
      </c>
    </row>
    <row r="95" spans="1:41">
      <c r="A95" s="27">
        <v>322</v>
      </c>
      <c r="B95">
        <v>-5.278569221496582</v>
      </c>
      <c r="C95">
        <v>-4.5986232757568359</v>
      </c>
      <c r="D95">
        <v>-5.6777596473693848</v>
      </c>
      <c r="E95">
        <v>-7.5255751609802246</v>
      </c>
      <c r="F95">
        <v>-5.7894287109375</v>
      </c>
      <c r="G95">
        <v>-8.4331874847412109</v>
      </c>
      <c r="H95">
        <v>-6.9230022430419922</v>
      </c>
      <c r="I95">
        <v>2.1304488182067871</v>
      </c>
      <c r="J95">
        <v>-0.34999847412109375</v>
      </c>
      <c r="K95">
        <v>-0.10292530059814453</v>
      </c>
      <c r="L95">
        <v>-4.8361420631408691</v>
      </c>
      <c r="M95">
        <v>7.3699951171875</v>
      </c>
      <c r="N95">
        <v>2.6299953460693359</v>
      </c>
      <c r="O95">
        <v>3.209996223449707</v>
      </c>
      <c r="P95">
        <v>-5.9337911605834961</v>
      </c>
      <c r="Q95">
        <v>-6.1607837677001953</v>
      </c>
      <c r="R95">
        <v>-4.6884894371032715</v>
      </c>
      <c r="S95">
        <v>-2.4892866611480713</v>
      </c>
      <c r="T95">
        <v>-8.2981586456298828E-2</v>
      </c>
      <c r="U95" s="27">
        <v>322</v>
      </c>
      <c r="V95">
        <f t="shared" si="15"/>
        <v>0.94721430778503413</v>
      </c>
      <c r="W95">
        <f t="shared" si="15"/>
        <v>0.95401376724243159</v>
      </c>
      <c r="X95">
        <f t="shared" si="15"/>
        <v>0.94322240352630615</v>
      </c>
      <c r="Y95">
        <f t="shared" si="15"/>
        <v>0.92474424839019775</v>
      </c>
      <c r="Z95">
        <f t="shared" si="15"/>
        <v>0.94210571289062495</v>
      </c>
      <c r="AA95">
        <f t="shared" si="15"/>
        <v>0.91566812515258789</v>
      </c>
      <c r="AB95">
        <f t="shared" si="15"/>
        <v>0.93076997756958013</v>
      </c>
      <c r="AC95">
        <f t="shared" si="15"/>
        <v>1.0213044881820679</v>
      </c>
      <c r="AD95">
        <f t="shared" si="14"/>
        <v>0.99650001525878906</v>
      </c>
      <c r="AE95">
        <f t="shared" si="14"/>
        <v>0.99897074699401855</v>
      </c>
      <c r="AF95">
        <f t="shared" si="14"/>
        <v>0.95163857936859131</v>
      </c>
      <c r="AG95">
        <f t="shared" si="14"/>
        <v>1.073699951171875</v>
      </c>
      <c r="AH95">
        <f t="shared" si="14"/>
        <v>1.0262999534606934</v>
      </c>
      <c r="AI95">
        <f t="shared" si="14"/>
        <v>1.0320999622344971</v>
      </c>
      <c r="AJ95">
        <f t="shared" si="14"/>
        <v>0.94066208839416499</v>
      </c>
      <c r="AK95">
        <f t="shared" si="14"/>
        <v>0.93839216232299805</v>
      </c>
      <c r="AL95">
        <f t="shared" si="14"/>
        <v>0.95311510562896729</v>
      </c>
      <c r="AM95">
        <f t="shared" si="14"/>
        <v>0.97510713338851929</v>
      </c>
      <c r="AN95">
        <f t="shared" si="14"/>
        <v>0.99917018413543701</v>
      </c>
      <c r="AO95" s="29">
        <f>(('Input Asset Allocation'!$C$6/100)*data!V95)+(('Input Asset Allocation'!$D$6/100)*data!W95)+(('Input Asset Allocation'!$E$6/100)*data!X95)+(('Input Asset Allocation'!$F$6/100)*data!Y95)+(('Input Asset Allocation'!$G$6/100)*data!Z95)+(('Input Asset Allocation'!$H$6/100)*data!AA95)+(('Input Asset Allocation'!$I$6/100)*data!AB95)+(('Input Asset Allocation'!$J$6/100)*data!AC95)+(('Input Asset Allocation'!$K$6/100)*data!AD95)+(('Input Asset Allocation'!$L$6/100)*data!AE95)+(('Input Asset Allocation'!$N$6/100)*data!AG95)+(('Input Asset Allocation'!$O$6/100)*data!AH95)+(('Input Asset Allocation'!$P$6/100)*data!AI95)+(('Input Asset Allocation'!$Q$6/100)*data!AJ95)+(('Input Asset Allocation'!$R$6/100)*data!AK95)+(('Input Asset Allocation'!$S$6/100)*data!AL95)+(('Input Asset Allocation'!$T$6/100)*data!AM95)+(('Input Asset Allocation'!$M$6/100)*data!AF95)+(('Input Asset Allocation'!$U$6/100)*data!AN95)</f>
        <v>0.96337496013641344</v>
      </c>
    </row>
    <row r="96" spans="1:41">
      <c r="A96" s="27">
        <v>622</v>
      </c>
      <c r="B96">
        <v>-16.701007843017578</v>
      </c>
      <c r="C96">
        <v>-16.100990295410156</v>
      </c>
      <c r="D96">
        <v>-16.848695755004883</v>
      </c>
      <c r="E96">
        <v>-17.195070266723633</v>
      </c>
      <c r="F96">
        <v>-14.293193817138672</v>
      </c>
      <c r="G96">
        <v>-17.50010871887207</v>
      </c>
      <c r="H96">
        <v>-11.336511611938477</v>
      </c>
      <c r="I96">
        <v>-2.2974550724029541</v>
      </c>
      <c r="J96">
        <v>-4.9600005149841309</v>
      </c>
      <c r="K96">
        <v>-4.4555425643920898</v>
      </c>
      <c r="L96">
        <v>-11.404598236083984</v>
      </c>
      <c r="M96">
        <v>4.7700047492980957</v>
      </c>
      <c r="N96">
        <v>1.4500021934509277</v>
      </c>
      <c r="O96">
        <v>1.8700003623962402</v>
      </c>
      <c r="P96">
        <v>-4.693669319152832</v>
      </c>
      <c r="Q96">
        <v>-8.2624139785766602</v>
      </c>
      <c r="R96">
        <v>-2.9330432415008545</v>
      </c>
      <c r="S96">
        <v>-0.63180923461914063</v>
      </c>
      <c r="T96">
        <v>-0.12698769569396973</v>
      </c>
      <c r="U96" s="27">
        <v>622</v>
      </c>
      <c r="V96">
        <f t="shared" si="15"/>
        <v>0.83298992156982421</v>
      </c>
      <c r="W96">
        <f t="shared" si="15"/>
        <v>0.83899009704589844</v>
      </c>
      <c r="X96">
        <f t="shared" si="15"/>
        <v>0.83151304244995117</v>
      </c>
      <c r="Y96">
        <f t="shared" si="15"/>
        <v>0.82804929733276367</v>
      </c>
      <c r="Z96">
        <f t="shared" si="15"/>
        <v>0.85706806182861328</v>
      </c>
      <c r="AA96">
        <f t="shared" si="15"/>
        <v>0.82499891281127935</v>
      </c>
      <c r="AB96">
        <f t="shared" si="15"/>
        <v>0.88663488388061529</v>
      </c>
      <c r="AC96">
        <f t="shared" si="15"/>
        <v>0.97702544927597046</v>
      </c>
      <c r="AD96">
        <f t="shared" si="14"/>
        <v>0.95039999485015869</v>
      </c>
      <c r="AE96">
        <f t="shared" si="14"/>
        <v>0.9554445743560791</v>
      </c>
      <c r="AF96">
        <f t="shared" si="14"/>
        <v>0.88595401763916015</v>
      </c>
      <c r="AG96">
        <f t="shared" si="14"/>
        <v>1.047700047492981</v>
      </c>
      <c r="AH96">
        <f t="shared" si="14"/>
        <v>1.0145000219345093</v>
      </c>
      <c r="AI96">
        <f t="shared" si="14"/>
        <v>1.0187000036239624</v>
      </c>
      <c r="AJ96">
        <f t="shared" si="14"/>
        <v>0.95306330680847173</v>
      </c>
      <c r="AK96">
        <f t="shared" si="14"/>
        <v>0.91737586021423345</v>
      </c>
      <c r="AL96">
        <f t="shared" si="14"/>
        <v>0.97066956758499146</v>
      </c>
      <c r="AM96">
        <f t="shared" si="14"/>
        <v>0.99368190765380859</v>
      </c>
      <c r="AN96">
        <f t="shared" si="14"/>
        <v>0.9987301230430603</v>
      </c>
      <c r="AO96" s="29">
        <f>(('Input Asset Allocation'!$C$6/100)*data!V96)+(('Input Asset Allocation'!$D$6/100)*data!W96)+(('Input Asset Allocation'!$E$6/100)*data!X96)+(('Input Asset Allocation'!$F$6/100)*data!Y96)+(('Input Asset Allocation'!$G$6/100)*data!Z96)+(('Input Asset Allocation'!$H$6/100)*data!AA96)+(('Input Asset Allocation'!$I$6/100)*data!AB96)+(('Input Asset Allocation'!$J$6/100)*data!AC96)+(('Input Asset Allocation'!$K$6/100)*data!AD96)+(('Input Asset Allocation'!$L$6/100)*data!AE96)+(('Input Asset Allocation'!$N$6/100)*data!AG96)+(('Input Asset Allocation'!$O$6/100)*data!AH96)+(('Input Asset Allocation'!$P$6/100)*data!AI96)+(('Input Asset Allocation'!$Q$6/100)*data!AJ96)+(('Input Asset Allocation'!$R$6/100)*data!AK96)+(('Input Asset Allocation'!$S$6/100)*data!AL96)+(('Input Asset Allocation'!$T$6/100)*data!AM96)+(('Input Asset Allocation'!$M$6/100)*data!AF96)+(('Input Asset Allocation'!$U$6/100)*data!AN96)</f>
        <v>0.89809302494525922</v>
      </c>
    </row>
    <row r="97" spans="1:41">
      <c r="A97" s="27">
        <v>922</v>
      </c>
      <c r="B97">
        <v>-4.4646024703979492</v>
      </c>
      <c r="C97">
        <v>-4.8829436302185059</v>
      </c>
      <c r="D97">
        <v>-3.4390509128570557</v>
      </c>
      <c r="E97">
        <v>-2.1876037120819092</v>
      </c>
      <c r="F97">
        <v>-9.2922325134277344</v>
      </c>
      <c r="G97">
        <v>-9.7500143051147461</v>
      </c>
      <c r="H97">
        <v>-11.415851593017578</v>
      </c>
      <c r="I97">
        <v>0.99219083786010742</v>
      </c>
      <c r="J97">
        <v>-0.26000142097473145</v>
      </c>
      <c r="K97">
        <v>1.3659834861755371</v>
      </c>
      <c r="L97">
        <v>-0.64937472343444824</v>
      </c>
      <c r="M97">
        <v>0.52000284194946289</v>
      </c>
      <c r="N97">
        <v>1.9799947738647461</v>
      </c>
      <c r="O97">
        <v>2.3800015449523926</v>
      </c>
      <c r="P97">
        <v>-4.7535061836242676</v>
      </c>
      <c r="Q97">
        <v>-6.9404244422912598</v>
      </c>
      <c r="R97">
        <v>-3.8428008556365967</v>
      </c>
      <c r="S97">
        <v>-1.4720261096954346</v>
      </c>
      <c r="T97">
        <v>9.8013877868652344E-2</v>
      </c>
      <c r="U97" s="27">
        <v>922</v>
      </c>
      <c r="V97">
        <f t="shared" si="15"/>
        <v>0.95535397529602051</v>
      </c>
      <c r="W97">
        <f t="shared" si="15"/>
        <v>0.95117056369781494</v>
      </c>
      <c r="X97">
        <f t="shared" si="15"/>
        <v>0.96560949087142944</v>
      </c>
      <c r="Y97">
        <f t="shared" si="15"/>
        <v>0.97812396287918091</v>
      </c>
      <c r="Z97">
        <f t="shared" si="15"/>
        <v>0.90707767486572266</v>
      </c>
      <c r="AA97">
        <f t="shared" si="15"/>
        <v>0.90249985694885249</v>
      </c>
      <c r="AB97">
        <f t="shared" si="15"/>
        <v>0.88584148406982421</v>
      </c>
      <c r="AC97">
        <f t="shared" si="15"/>
        <v>1.0099219083786011</v>
      </c>
      <c r="AD97">
        <f t="shared" si="14"/>
        <v>0.99739998579025269</v>
      </c>
      <c r="AE97">
        <f t="shared" si="14"/>
        <v>1.0136598348617554</v>
      </c>
      <c r="AF97">
        <f t="shared" si="14"/>
        <v>0.99350625276565552</v>
      </c>
      <c r="AG97">
        <f t="shared" si="14"/>
        <v>1.0052000284194946</v>
      </c>
      <c r="AH97">
        <f t="shared" si="14"/>
        <v>1.0197999477386475</v>
      </c>
      <c r="AI97">
        <f t="shared" si="14"/>
        <v>1.0238000154495239</v>
      </c>
      <c r="AJ97">
        <f t="shared" si="14"/>
        <v>0.95246493816375732</v>
      </c>
      <c r="AK97">
        <f t="shared" si="14"/>
        <v>0.9305957555770874</v>
      </c>
      <c r="AL97">
        <f t="shared" si="14"/>
        <v>0.96157199144363403</v>
      </c>
      <c r="AM97">
        <f t="shared" si="14"/>
        <v>0.98527973890304565</v>
      </c>
      <c r="AN97">
        <f t="shared" si="14"/>
        <v>1.0009801387786865</v>
      </c>
      <c r="AO97" s="29">
        <f>(('Input Asset Allocation'!$C$6/100)*data!V97)+(('Input Asset Allocation'!$D$6/100)*data!W97)+(('Input Asset Allocation'!$E$6/100)*data!X97)+(('Input Asset Allocation'!$F$6/100)*data!Y97)+(('Input Asset Allocation'!$G$6/100)*data!Z97)+(('Input Asset Allocation'!$H$6/100)*data!AA97)+(('Input Asset Allocation'!$I$6/100)*data!AB97)+(('Input Asset Allocation'!$J$6/100)*data!AC97)+(('Input Asset Allocation'!$K$6/100)*data!AD97)+(('Input Asset Allocation'!$L$6/100)*data!AE97)+(('Input Asset Allocation'!$N$6/100)*data!AG97)+(('Input Asset Allocation'!$O$6/100)*data!AH97)+(('Input Asset Allocation'!$P$6/100)*data!AI97)+(('Input Asset Allocation'!$Q$6/100)*data!AJ97)+(('Input Asset Allocation'!$R$6/100)*data!AK97)+(('Input Asset Allocation'!$S$6/100)*data!AL97)+(('Input Asset Allocation'!$T$6/100)*data!AM97)+(('Input Asset Allocation'!$M$6/100)*data!AF97)+(('Input Asset Allocation'!$U$6/100)*data!AN97)</f>
        <v>0.96034911165237435</v>
      </c>
    </row>
    <row r="98" spans="1:41">
      <c r="A98" s="27">
        <v>1222</v>
      </c>
      <c r="B98">
        <v>7.183229923248291</v>
      </c>
      <c r="C98">
        <v>7.5610041618347168</v>
      </c>
      <c r="D98">
        <v>9.1800212860107422</v>
      </c>
      <c r="E98">
        <v>6.2293887138366699</v>
      </c>
      <c r="F98">
        <v>17.400312423706055</v>
      </c>
      <c r="G98">
        <v>15.850210189819336</v>
      </c>
      <c r="H98">
        <v>9.7923164367675781</v>
      </c>
      <c r="I98">
        <v>0.27997493743896484</v>
      </c>
      <c r="J98">
        <v>0.8999943733215332</v>
      </c>
      <c r="K98">
        <v>2.7205348014831543</v>
      </c>
      <c r="L98">
        <v>4.1723132133483887</v>
      </c>
      <c r="M98">
        <v>-4.9700021743774414</v>
      </c>
      <c r="N98">
        <v>3.2600045204162598</v>
      </c>
      <c r="O98">
        <v>4.8900008201599121</v>
      </c>
      <c r="P98">
        <v>1.8738389015197754</v>
      </c>
      <c r="Q98">
        <v>4.548192024230957</v>
      </c>
      <c r="R98">
        <v>1.7225980758666992</v>
      </c>
      <c r="S98">
        <v>0.88927745819091797</v>
      </c>
      <c r="T98">
        <v>0.38547515869140625</v>
      </c>
      <c r="U98" s="27">
        <v>1222</v>
      </c>
      <c r="V98">
        <f t="shared" si="15"/>
        <v>1.0718322992324829</v>
      </c>
      <c r="W98">
        <f t="shared" si="15"/>
        <v>1.0756100416183472</v>
      </c>
      <c r="X98">
        <f t="shared" si="15"/>
        <v>1.0918002128601074</v>
      </c>
      <c r="Y98">
        <f t="shared" si="15"/>
        <v>1.0622938871383667</v>
      </c>
      <c r="Z98">
        <f t="shared" si="15"/>
        <v>1.1740031242370605</v>
      </c>
      <c r="AA98">
        <f t="shared" si="15"/>
        <v>1.1585021018981934</v>
      </c>
      <c r="AB98">
        <f t="shared" si="15"/>
        <v>1.0979231643676757</v>
      </c>
      <c r="AC98">
        <f t="shared" si="15"/>
        <v>1.0027997493743896</v>
      </c>
      <c r="AD98">
        <f t="shared" si="14"/>
        <v>1.0089999437332153</v>
      </c>
      <c r="AE98">
        <f t="shared" si="14"/>
        <v>1.0272053480148315</v>
      </c>
      <c r="AF98">
        <f t="shared" si="14"/>
        <v>1.0417231321334839</v>
      </c>
      <c r="AG98">
        <f t="shared" si="14"/>
        <v>0.95029997825622559</v>
      </c>
      <c r="AH98">
        <f t="shared" si="14"/>
        <v>1.0326000452041626</v>
      </c>
      <c r="AI98">
        <f t="shared" si="14"/>
        <v>1.0489000082015991</v>
      </c>
      <c r="AJ98">
        <f t="shared" si="14"/>
        <v>1.0187383890151978</v>
      </c>
      <c r="AK98">
        <f t="shared" si="14"/>
        <v>1.0454819202423096</v>
      </c>
      <c r="AL98">
        <f t="shared" si="14"/>
        <v>1.017225980758667</v>
      </c>
      <c r="AM98">
        <f t="shared" si="14"/>
        <v>1.0088927745819092</v>
      </c>
      <c r="AN98">
        <f t="shared" si="14"/>
        <v>1.0038547515869141</v>
      </c>
      <c r="AO98" s="29">
        <f>(('Input Asset Allocation'!$C$6/100)*data!V98)+(('Input Asset Allocation'!$D$6/100)*data!W98)+(('Input Asset Allocation'!$E$6/100)*data!X98)+(('Input Asset Allocation'!$F$6/100)*data!Y98)+(('Input Asset Allocation'!$G$6/100)*data!Z98)+(('Input Asset Allocation'!$H$6/100)*data!AA98)+(('Input Asset Allocation'!$I$6/100)*data!AB98)+(('Input Asset Allocation'!$J$6/100)*data!AC98)+(('Input Asset Allocation'!$K$6/100)*data!AD98)+(('Input Asset Allocation'!$L$6/100)*data!AE98)+(('Input Asset Allocation'!$N$6/100)*data!AG98)+(('Input Asset Allocation'!$O$6/100)*data!AH98)+(('Input Asset Allocation'!$P$6/100)*data!AI98)+(('Input Asset Allocation'!$Q$6/100)*data!AJ98)+(('Input Asset Allocation'!$R$6/100)*data!AK98)+(('Input Asset Allocation'!$S$6/100)*data!AL98)+(('Input Asset Allocation'!$T$6/100)*data!AM98)+(('Input Asset Allocation'!$M$6/100)*data!AF98)+(('Input Asset Allocation'!$U$6/100)*data!AN98)</f>
        <v>1.0513887448072432</v>
      </c>
    </row>
    <row r="99" spans="1:41">
      <c r="A99" s="27">
        <v>323</v>
      </c>
      <c r="B99">
        <v>7.1804046630859375</v>
      </c>
      <c r="C99">
        <v>7.4961423873901367</v>
      </c>
      <c r="D99">
        <v>4.055476188659668</v>
      </c>
      <c r="E99">
        <v>2.7382373809814453</v>
      </c>
      <c r="F99">
        <v>8.6244945526123047</v>
      </c>
      <c r="G99">
        <v>5.0453662872314453</v>
      </c>
      <c r="H99">
        <v>4.0170907974243164</v>
      </c>
      <c r="I99">
        <v>0.16617774963378906</v>
      </c>
      <c r="J99">
        <v>2.8399944305419922</v>
      </c>
      <c r="K99">
        <v>2.9280900955200195</v>
      </c>
      <c r="L99">
        <v>3.5674691200256348</v>
      </c>
      <c r="M99">
        <v>-3.1700015068054199</v>
      </c>
      <c r="N99">
        <v>2.0799994468688965</v>
      </c>
      <c r="O99">
        <v>1.7500042915344238</v>
      </c>
      <c r="P99">
        <v>2.9669880867004395</v>
      </c>
      <c r="Q99">
        <v>3.0071258544921875</v>
      </c>
      <c r="R99">
        <v>2.3840904235839844</v>
      </c>
      <c r="S99">
        <v>1.5097975730895996</v>
      </c>
      <c r="T99">
        <v>0.47364234924316406</v>
      </c>
      <c r="U99" s="27">
        <v>323</v>
      </c>
      <c r="V99">
        <f t="shared" si="15"/>
        <v>1.0718040466308594</v>
      </c>
      <c r="W99">
        <f t="shared" si="15"/>
        <v>1.0749614238739014</v>
      </c>
      <c r="X99">
        <f t="shared" si="15"/>
        <v>1.0405547618865967</v>
      </c>
      <c r="Y99">
        <f t="shared" si="15"/>
        <v>1.0273823738098145</v>
      </c>
      <c r="Z99">
        <f t="shared" si="15"/>
        <v>1.0862449455261229</v>
      </c>
      <c r="AA99">
        <f t="shared" si="15"/>
        <v>1.0504536628723145</v>
      </c>
      <c r="AB99">
        <f t="shared" si="15"/>
        <v>1.0401709079742432</v>
      </c>
      <c r="AC99">
        <f t="shared" si="15"/>
        <v>1.0016617774963379</v>
      </c>
      <c r="AD99">
        <f t="shared" si="14"/>
        <v>1.0283999443054199</v>
      </c>
      <c r="AE99">
        <f t="shared" si="14"/>
        <v>1.0292809009552002</v>
      </c>
      <c r="AF99">
        <f t="shared" si="14"/>
        <v>1.0356746912002563</v>
      </c>
      <c r="AG99">
        <f t="shared" si="14"/>
        <v>0.9682999849319458</v>
      </c>
      <c r="AH99">
        <f t="shared" si="14"/>
        <v>1.020799994468689</v>
      </c>
      <c r="AI99">
        <f t="shared" si="14"/>
        <v>1.0175000429153442</v>
      </c>
      <c r="AJ99">
        <f t="shared" si="14"/>
        <v>1.0296698808670044</v>
      </c>
      <c r="AK99">
        <f t="shared" si="14"/>
        <v>1.0300712585449219</v>
      </c>
      <c r="AL99">
        <f t="shared" si="14"/>
        <v>1.0238409042358398</v>
      </c>
      <c r="AM99">
        <f t="shared" si="14"/>
        <v>1.015097975730896</v>
      </c>
      <c r="AN99">
        <f t="shared" si="14"/>
        <v>1.0047364234924316</v>
      </c>
      <c r="AO99" s="29">
        <f>(('Input Asset Allocation'!$C$6/100)*data!V99)+(('Input Asset Allocation'!$D$6/100)*data!W99)+(('Input Asset Allocation'!$E$6/100)*data!X99)+(('Input Asset Allocation'!$F$6/100)*data!Y99)+(('Input Asset Allocation'!$G$6/100)*data!Z99)+(('Input Asset Allocation'!$H$6/100)*data!AA99)+(('Input Asset Allocation'!$I$6/100)*data!AB99)+(('Input Asset Allocation'!$J$6/100)*data!AC99)+(('Input Asset Allocation'!$K$6/100)*data!AD99)+(('Input Asset Allocation'!$L$6/100)*data!AE99)+(('Input Asset Allocation'!$N$6/100)*data!AG99)+(('Input Asset Allocation'!$O$6/100)*data!AH99)+(('Input Asset Allocation'!$P$6/100)*data!AI99)+(('Input Asset Allocation'!$Q$6/100)*data!AJ99)+(('Input Asset Allocation'!$R$6/100)*data!AK99)+(('Input Asset Allocation'!$S$6/100)*data!AL99)+(('Input Asset Allocation'!$T$6/100)*data!AM99)+(('Input Asset Allocation'!$M$6/100)*data!AF99)+(('Input Asset Allocation'!$U$6/100)*data!AN99)</f>
        <v>1.0398801243305205</v>
      </c>
    </row>
    <row r="100" spans="1:41">
      <c r="A100" s="27">
        <v>623</v>
      </c>
      <c r="B100">
        <v>8.3867311477661133</v>
      </c>
      <c r="C100">
        <v>8.7431316375732422</v>
      </c>
      <c r="D100">
        <v>4.7607898712158203</v>
      </c>
      <c r="E100">
        <v>5.2046656608581543</v>
      </c>
      <c r="F100">
        <v>3.2256245613098145</v>
      </c>
      <c r="G100">
        <v>0.80220699310302734</v>
      </c>
      <c r="H100">
        <v>1.0385036468505859</v>
      </c>
      <c r="I100">
        <v>1.7014741897583008</v>
      </c>
      <c r="J100">
        <v>2.6900053024291992</v>
      </c>
      <c r="K100">
        <v>3.2912135124206543</v>
      </c>
      <c r="L100">
        <v>1.7480850219726563</v>
      </c>
      <c r="M100">
        <v>-2.6799976825714111</v>
      </c>
      <c r="N100">
        <v>0.80000162124633789</v>
      </c>
      <c r="O100">
        <v>1.7099976539611816</v>
      </c>
      <c r="P100">
        <v>-0.84485411643981934</v>
      </c>
      <c r="Q100">
        <v>-1.5304982662200928</v>
      </c>
      <c r="R100">
        <v>-0.75036883354187012</v>
      </c>
      <c r="S100">
        <v>-0.37118792533874512</v>
      </c>
      <c r="T100">
        <v>0.76897144317626953</v>
      </c>
      <c r="U100" s="27">
        <v>623</v>
      </c>
      <c r="V100">
        <f t="shared" si="15"/>
        <v>1.0838673114776611</v>
      </c>
      <c r="W100">
        <f t="shared" si="15"/>
        <v>1.0874313163757323</v>
      </c>
      <c r="X100">
        <f t="shared" si="15"/>
        <v>1.0476078987121582</v>
      </c>
      <c r="Y100">
        <f t="shared" si="15"/>
        <v>1.0520466566085815</v>
      </c>
      <c r="Z100">
        <f t="shared" si="15"/>
        <v>1.0322562456130981</v>
      </c>
      <c r="AA100">
        <f t="shared" si="15"/>
        <v>1.0080220699310303</v>
      </c>
      <c r="AB100">
        <f t="shared" si="15"/>
        <v>1.0103850364685059</v>
      </c>
      <c r="AC100">
        <f t="shared" si="15"/>
        <v>1.017014741897583</v>
      </c>
      <c r="AD100">
        <f t="shared" si="14"/>
        <v>1.026900053024292</v>
      </c>
      <c r="AE100">
        <f t="shared" si="14"/>
        <v>1.0329121351242065</v>
      </c>
      <c r="AF100">
        <f t="shared" si="14"/>
        <v>1.0174808502197266</v>
      </c>
      <c r="AG100">
        <f t="shared" si="14"/>
        <v>0.97320002317428589</v>
      </c>
      <c r="AH100">
        <f t="shared" si="14"/>
        <v>1.0080000162124634</v>
      </c>
      <c r="AI100">
        <f t="shared" si="14"/>
        <v>1.0170999765396118</v>
      </c>
      <c r="AJ100">
        <f t="shared" si="14"/>
        <v>0.99155145883560181</v>
      </c>
      <c r="AK100">
        <f t="shared" si="14"/>
        <v>0.98469501733779907</v>
      </c>
      <c r="AL100">
        <f t="shared" si="14"/>
        <v>0.9924963116645813</v>
      </c>
      <c r="AM100">
        <f t="shared" si="14"/>
        <v>0.99628812074661255</v>
      </c>
      <c r="AN100">
        <f t="shared" si="14"/>
        <v>1.0076897144317627</v>
      </c>
      <c r="AO100" s="29">
        <f>(('Input Asset Allocation'!$C$6/100)*data!V100)+(('Input Asset Allocation'!$D$6/100)*data!W100)+(('Input Asset Allocation'!$E$6/100)*data!X100)+(('Input Asset Allocation'!$F$6/100)*data!Y100)+(('Input Asset Allocation'!$G$6/100)*data!Z100)+(('Input Asset Allocation'!$H$6/100)*data!AA100)+(('Input Asset Allocation'!$I$6/100)*data!AB100)+(('Input Asset Allocation'!$J$6/100)*data!AC100)+(('Input Asset Allocation'!$K$6/100)*data!AD100)+(('Input Asset Allocation'!$L$6/100)*data!AE100)+(('Input Asset Allocation'!$N$6/100)*data!AG100)+(('Input Asset Allocation'!$O$6/100)*data!AH100)+(('Input Asset Allocation'!$P$6/100)*data!AI100)+(('Input Asset Allocation'!$Q$6/100)*data!AJ100)+(('Input Asset Allocation'!$R$6/100)*data!AK100)+(('Input Asset Allocation'!$S$6/100)*data!AL100)+(('Input Asset Allocation'!$T$6/100)*data!AM100)+(('Input Asset Allocation'!$M$6/100)*data!AF100)+(('Input Asset Allocation'!$U$6/100)*data!AN100)</f>
        <v>1.0342434922933579</v>
      </c>
    </row>
    <row r="101" spans="1:41">
      <c r="A101" s="27">
        <v>923</v>
      </c>
      <c r="B101">
        <v>-3.2527148723602295</v>
      </c>
      <c r="C101">
        <v>-3.2739400863647461</v>
      </c>
      <c r="D101">
        <v>-4.6807346343994141</v>
      </c>
      <c r="E101">
        <v>-5.1283955574035645</v>
      </c>
      <c r="F101">
        <v>-4.0465235710144043</v>
      </c>
      <c r="G101">
        <v>-3.4203469753265381</v>
      </c>
      <c r="H101">
        <v>-2.7930557727813721</v>
      </c>
      <c r="I101">
        <v>1.8070697784423828</v>
      </c>
      <c r="J101">
        <v>0.30000209808349609</v>
      </c>
      <c r="K101">
        <v>3.458857536315918</v>
      </c>
      <c r="L101">
        <v>0.45818090438842773</v>
      </c>
      <c r="M101">
        <v>-1.8999993801116943</v>
      </c>
      <c r="N101">
        <v>-0.26000142097473145</v>
      </c>
      <c r="O101">
        <v>1.3700008392333984</v>
      </c>
      <c r="P101">
        <v>-3.2315433025360107</v>
      </c>
      <c r="Q101">
        <v>-3.5864412784576416</v>
      </c>
      <c r="R101">
        <v>-1.8861949443817139</v>
      </c>
      <c r="S101">
        <v>0.72813034057617188</v>
      </c>
      <c r="T101">
        <v>0.87351799011230469</v>
      </c>
      <c r="U101" s="27">
        <v>923</v>
      </c>
      <c r="V101">
        <f t="shared" si="15"/>
        <v>0.96747285127639771</v>
      </c>
      <c r="W101">
        <f t="shared" si="15"/>
        <v>0.96726059913635254</v>
      </c>
      <c r="X101">
        <f t="shared" si="15"/>
        <v>0.95319265365600581</v>
      </c>
      <c r="Y101">
        <f t="shared" si="15"/>
        <v>0.94871604442596436</v>
      </c>
      <c r="Z101">
        <f t="shared" si="15"/>
        <v>0.95953476428985596</v>
      </c>
      <c r="AA101">
        <f t="shared" si="15"/>
        <v>0.96579653024673462</v>
      </c>
      <c r="AB101">
        <f t="shared" si="15"/>
        <v>0.97206944227218628</v>
      </c>
      <c r="AC101">
        <f t="shared" si="15"/>
        <v>1.0180706977844238</v>
      </c>
      <c r="AD101">
        <f t="shared" si="14"/>
        <v>1.003000020980835</v>
      </c>
      <c r="AE101">
        <f t="shared" si="14"/>
        <v>1.0345885753631592</v>
      </c>
      <c r="AF101">
        <f t="shared" si="14"/>
        <v>1.0045818090438843</v>
      </c>
      <c r="AG101">
        <f t="shared" si="14"/>
        <v>0.98100000619888306</v>
      </c>
      <c r="AH101">
        <f t="shared" si="14"/>
        <v>0.99739998579025269</v>
      </c>
      <c r="AI101">
        <f t="shared" si="14"/>
        <v>1.013700008392334</v>
      </c>
      <c r="AJ101">
        <f t="shared" si="14"/>
        <v>0.96768456697463989</v>
      </c>
      <c r="AK101">
        <f t="shared" si="14"/>
        <v>0.96413558721542358</v>
      </c>
      <c r="AL101">
        <f t="shared" ref="AL101:AN106" si="16">(R101/100)+1</f>
        <v>0.98113805055618286</v>
      </c>
      <c r="AM101">
        <f t="shared" si="16"/>
        <v>1.0072813034057617</v>
      </c>
      <c r="AN101">
        <f t="shared" si="16"/>
        <v>1.008735179901123</v>
      </c>
      <c r="AO101" s="29">
        <f>(('Input Asset Allocation'!$C$6/100)*data!V101)+(('Input Asset Allocation'!$D$6/100)*data!W101)+(('Input Asset Allocation'!$E$6/100)*data!X101)+(('Input Asset Allocation'!$F$6/100)*data!Y101)+(('Input Asset Allocation'!$G$6/100)*data!Z101)+(('Input Asset Allocation'!$H$6/100)*data!AA101)+(('Input Asset Allocation'!$I$6/100)*data!AB101)+(('Input Asset Allocation'!$J$6/100)*data!AC101)+(('Input Asset Allocation'!$K$6/100)*data!AD101)+(('Input Asset Allocation'!$L$6/100)*data!AE101)+(('Input Asset Allocation'!$N$6/100)*data!AG101)+(('Input Asset Allocation'!$O$6/100)*data!AH101)+(('Input Asset Allocation'!$P$6/100)*data!AI101)+(('Input Asset Allocation'!$Q$6/100)*data!AJ101)+(('Input Asset Allocation'!$R$6/100)*data!AK101)+(('Input Asset Allocation'!$S$6/100)*data!AL101)+(('Input Asset Allocation'!$T$6/100)*data!AM101)+(('Input Asset Allocation'!$M$6/100)*data!AF101)+(('Input Asset Allocation'!$U$6/100)*data!AN101)</f>
        <v>0.97190872452259069</v>
      </c>
    </row>
    <row r="102" spans="1:41">
      <c r="A102" s="27">
        <v>1223</v>
      </c>
      <c r="B102">
        <v>12.071681022644043</v>
      </c>
      <c r="C102">
        <v>11.691581726074219</v>
      </c>
      <c r="D102">
        <v>12.820184707641602</v>
      </c>
      <c r="E102">
        <v>14.02888298034668</v>
      </c>
      <c r="F102">
        <v>10.466933250427246</v>
      </c>
      <c r="G102">
        <v>11.19542121887207</v>
      </c>
      <c r="H102">
        <v>7.9326391220092773</v>
      </c>
      <c r="I102">
        <v>2.0374059677124023</v>
      </c>
      <c r="J102">
        <v>3.1499981880187988</v>
      </c>
      <c r="K102">
        <v>2.8695583343505859</v>
      </c>
      <c r="L102">
        <v>7.163691520690918</v>
      </c>
      <c r="M102">
        <v>-4.8300027847290039</v>
      </c>
      <c r="N102">
        <v>2.2699952125549316</v>
      </c>
      <c r="O102">
        <v>3.6700010299682617</v>
      </c>
      <c r="P102">
        <v>6.8177700042724609</v>
      </c>
      <c r="Q102">
        <v>8.101165771484375</v>
      </c>
      <c r="R102">
        <v>5.49774169921875</v>
      </c>
      <c r="S102">
        <v>2.6933431625366211</v>
      </c>
      <c r="T102">
        <v>1.0013103485107422</v>
      </c>
      <c r="U102" s="27">
        <v>1223</v>
      </c>
      <c r="V102">
        <f t="shared" si="15"/>
        <v>1.1207168102264404</v>
      </c>
      <c r="W102">
        <f t="shared" si="15"/>
        <v>1.1169158172607423</v>
      </c>
      <c r="X102">
        <f t="shared" si="15"/>
        <v>1.1282018470764159</v>
      </c>
      <c r="Y102">
        <f t="shared" si="15"/>
        <v>1.1402888298034668</v>
      </c>
      <c r="Z102">
        <f t="shared" si="15"/>
        <v>1.1046693325042725</v>
      </c>
      <c r="AA102">
        <f t="shared" si="15"/>
        <v>1.1119542121887207</v>
      </c>
      <c r="AB102">
        <f t="shared" si="15"/>
        <v>1.0793263912200928</v>
      </c>
      <c r="AC102">
        <f t="shared" si="15"/>
        <v>1.020374059677124</v>
      </c>
      <c r="AD102">
        <f t="shared" si="15"/>
        <v>1.031499981880188</v>
      </c>
      <c r="AE102">
        <f t="shared" si="15"/>
        <v>1.0286955833435059</v>
      </c>
      <c r="AF102">
        <f t="shared" si="15"/>
        <v>1.0716369152069092</v>
      </c>
      <c r="AG102">
        <f t="shared" si="15"/>
        <v>0.95169997215270996</v>
      </c>
      <c r="AH102">
        <f t="shared" si="15"/>
        <v>1.0226999521255493</v>
      </c>
      <c r="AI102">
        <f t="shared" si="15"/>
        <v>1.0367000102996826</v>
      </c>
      <c r="AJ102">
        <f t="shared" si="15"/>
        <v>1.0681777000427246</v>
      </c>
      <c r="AK102">
        <f t="shared" si="15"/>
        <v>1.0810116577148436</v>
      </c>
      <c r="AL102">
        <f t="shared" si="16"/>
        <v>1.0549774169921875</v>
      </c>
      <c r="AM102">
        <f t="shared" si="16"/>
        <v>1.0269334316253662</v>
      </c>
      <c r="AN102">
        <f t="shared" si="16"/>
        <v>1.0100131034851074</v>
      </c>
      <c r="AO102" s="29">
        <f>(('Input Asset Allocation'!$C$6/100)*data!V102)+(('Input Asset Allocation'!$D$6/100)*data!W102)+(('Input Asset Allocation'!$E$6/100)*data!X102)+(('Input Asset Allocation'!$F$6/100)*data!Y102)+(('Input Asset Allocation'!$G$6/100)*data!Z102)+(('Input Asset Allocation'!$H$6/100)*data!AA102)+(('Input Asset Allocation'!$I$6/100)*data!AB102)+(('Input Asset Allocation'!$J$6/100)*data!AC102)+(('Input Asset Allocation'!$K$6/100)*data!AD102)+(('Input Asset Allocation'!$L$6/100)*data!AE102)+(('Input Asset Allocation'!$N$6/100)*data!AG102)+(('Input Asset Allocation'!$O$6/100)*data!AH102)+(('Input Asset Allocation'!$P$6/100)*data!AI102)+(('Input Asset Allocation'!$Q$6/100)*data!AJ102)+(('Input Asset Allocation'!$R$6/100)*data!AK102)+(('Input Asset Allocation'!$S$6/100)*data!AL102)+(('Input Asset Allocation'!$T$6/100)*data!AM102)+(('Input Asset Allocation'!$M$6/100)*data!AF102)+(('Input Asset Allocation'!$U$6/100)*data!AN102)</f>
        <v>1.0797169190883638</v>
      </c>
    </row>
    <row r="103" spans="1:41">
      <c r="A103" s="27">
        <v>324</v>
      </c>
      <c r="B103">
        <v>10.019266128540039</v>
      </c>
      <c r="C103">
        <v>10.555446624755859</v>
      </c>
      <c r="D103">
        <v>8.5996265411376953</v>
      </c>
      <c r="E103">
        <v>5.1804304122924805</v>
      </c>
      <c r="F103">
        <v>5.9278607368469238</v>
      </c>
      <c r="G103">
        <v>2.5140047073364258</v>
      </c>
      <c r="H103">
        <v>2.4387001991271973</v>
      </c>
      <c r="I103">
        <v>5.2999258041381836</v>
      </c>
      <c r="J103">
        <v>1.7500042915344238</v>
      </c>
      <c r="K103">
        <v>2.4597525596618652</v>
      </c>
      <c r="L103">
        <v>1.4744043350219727</v>
      </c>
      <c r="M103">
        <v>-2.369999885559082</v>
      </c>
      <c r="N103">
        <v>0.74000358581542969</v>
      </c>
      <c r="O103">
        <v>2.1199941635131836</v>
      </c>
      <c r="P103">
        <v>-0.77665448188781738</v>
      </c>
      <c r="Q103">
        <v>-2.0830988883972168</v>
      </c>
      <c r="R103">
        <v>-0.41626095771789551</v>
      </c>
      <c r="S103">
        <v>0.42067766189575195</v>
      </c>
      <c r="T103">
        <v>0.93891620635986328</v>
      </c>
      <c r="U103" s="27">
        <v>324</v>
      </c>
      <c r="V103">
        <f t="shared" si="15"/>
        <v>1.1001926612854005</v>
      </c>
      <c r="W103">
        <f t="shared" si="15"/>
        <v>1.1055544662475585</v>
      </c>
      <c r="X103">
        <f t="shared" si="15"/>
        <v>1.0859962654113771</v>
      </c>
      <c r="Y103">
        <f t="shared" si="15"/>
        <v>1.0518043041229248</v>
      </c>
      <c r="Z103">
        <f t="shared" si="15"/>
        <v>1.0592786073684692</v>
      </c>
      <c r="AA103">
        <f t="shared" si="15"/>
        <v>1.0251400470733643</v>
      </c>
      <c r="AB103">
        <f t="shared" si="15"/>
        <v>1.024387001991272</v>
      </c>
      <c r="AC103">
        <f t="shared" ref="AC103:AK106" si="17">(I103/100)+1</f>
        <v>1.0529992580413818</v>
      </c>
      <c r="AD103">
        <f t="shared" si="17"/>
        <v>1.0175000429153442</v>
      </c>
      <c r="AE103">
        <f t="shared" si="17"/>
        <v>1.0245975255966187</v>
      </c>
      <c r="AF103">
        <f t="shared" si="17"/>
        <v>1.0147440433502197</v>
      </c>
      <c r="AG103">
        <f t="shared" si="17"/>
        <v>0.97630000114440918</v>
      </c>
      <c r="AH103">
        <f t="shared" si="17"/>
        <v>1.0074000358581543</v>
      </c>
      <c r="AI103">
        <f t="shared" si="17"/>
        <v>1.0211999416351318</v>
      </c>
      <c r="AJ103">
        <f t="shared" si="17"/>
        <v>0.99223345518112183</v>
      </c>
      <c r="AK103">
        <f t="shared" si="17"/>
        <v>0.97916901111602783</v>
      </c>
      <c r="AL103">
        <f t="shared" si="16"/>
        <v>0.99583739042282104</v>
      </c>
      <c r="AM103">
        <f t="shared" si="16"/>
        <v>1.0042067766189575</v>
      </c>
      <c r="AN103">
        <f t="shared" si="16"/>
        <v>1.0093891620635986</v>
      </c>
      <c r="AO103" s="29">
        <f>(('Input Asset Allocation'!$C$6/100)*data!V103)+(('Input Asset Allocation'!$D$6/100)*data!W103)+(('Input Asset Allocation'!$E$6/100)*data!X103)+(('Input Asset Allocation'!$F$6/100)*data!Y103)+(('Input Asset Allocation'!$G$6/100)*data!Z103)+(('Input Asset Allocation'!$H$6/100)*data!AA103)+(('Input Asset Allocation'!$I$6/100)*data!AB103)+(('Input Asset Allocation'!$J$6/100)*data!AC103)+(('Input Asset Allocation'!$K$6/100)*data!AD103)+(('Input Asset Allocation'!$L$6/100)*data!AE103)+(('Input Asset Allocation'!$N$6/100)*data!AG103)+(('Input Asset Allocation'!$O$6/100)*data!AH103)+(('Input Asset Allocation'!$P$6/100)*data!AI103)+(('Input Asset Allocation'!$Q$6/100)*data!AJ103)+(('Input Asset Allocation'!$R$6/100)*data!AK103)+(('Input Asset Allocation'!$S$6/100)*data!AL103)+(('Input Asset Allocation'!$T$6/100)*data!AM103)+(('Input Asset Allocation'!$M$6/100)*data!AF103)+(('Input Asset Allocation'!$U$6/100)*data!AN103)</f>
        <v>1.045324411070347</v>
      </c>
    </row>
    <row r="104" spans="1:41">
      <c r="A104" s="27">
        <v>624</v>
      </c>
      <c r="B104">
        <v>3.2167196273803711</v>
      </c>
      <c r="C104">
        <v>4.283595085144043</v>
      </c>
      <c r="D104">
        <v>-3.34816575050354</v>
      </c>
      <c r="E104">
        <v>-3.2771408557891846</v>
      </c>
      <c r="F104">
        <v>-0.16727447509765625</v>
      </c>
      <c r="G104">
        <v>-1.6276299953460693</v>
      </c>
      <c r="H104">
        <v>5.1164984703063965</v>
      </c>
      <c r="I104">
        <v>1.4914989471435547</v>
      </c>
      <c r="J104">
        <v>1.6000032424926758</v>
      </c>
      <c r="K104">
        <v>1.9010543823242188</v>
      </c>
      <c r="L104">
        <v>1.0940670967102051</v>
      </c>
      <c r="M104">
        <v>-0.4499971866607666</v>
      </c>
      <c r="N104">
        <v>-0.20999908447265625</v>
      </c>
      <c r="O104">
        <v>1.7099976539611816</v>
      </c>
      <c r="P104">
        <v>6.4909458160400391E-2</v>
      </c>
      <c r="Q104">
        <v>-1.1038780212402344</v>
      </c>
      <c r="R104">
        <v>0.45739412307739258</v>
      </c>
      <c r="S104">
        <v>0.95276832580566406</v>
      </c>
      <c r="T104">
        <v>0.98621845245361328</v>
      </c>
      <c r="U104" s="27">
        <v>624</v>
      </c>
      <c r="V104">
        <f t="shared" ref="V104:AB106" si="18">(B104/100)+1</f>
        <v>1.0321671962738037</v>
      </c>
      <c r="W104">
        <f t="shared" si="18"/>
        <v>1.0428359508514404</v>
      </c>
      <c r="X104">
        <f t="shared" si="18"/>
        <v>0.9665183424949646</v>
      </c>
      <c r="Y104">
        <f t="shared" si="18"/>
        <v>0.96722859144210815</v>
      </c>
      <c r="Z104">
        <f t="shared" si="18"/>
        <v>0.99832725524902344</v>
      </c>
      <c r="AA104">
        <f t="shared" si="18"/>
        <v>0.98372370004653931</v>
      </c>
      <c r="AB104">
        <f t="shared" si="18"/>
        <v>1.051164984703064</v>
      </c>
      <c r="AC104">
        <f t="shared" si="17"/>
        <v>1.0149149894714355</v>
      </c>
      <c r="AD104">
        <f t="shared" si="17"/>
        <v>1.0160000324249268</v>
      </c>
      <c r="AE104">
        <f t="shared" si="17"/>
        <v>1.0190105438232422</v>
      </c>
      <c r="AF104">
        <f t="shared" si="17"/>
        <v>1.0109406709671021</v>
      </c>
      <c r="AG104">
        <f t="shared" si="17"/>
        <v>0.99550002813339233</v>
      </c>
      <c r="AH104">
        <f t="shared" si="17"/>
        <v>0.99790000915527344</v>
      </c>
      <c r="AI104">
        <f t="shared" si="17"/>
        <v>1.0170999765396118</v>
      </c>
      <c r="AJ104">
        <f t="shared" si="17"/>
        <v>1.000649094581604</v>
      </c>
      <c r="AK104">
        <f t="shared" si="17"/>
        <v>0.98896121978759766</v>
      </c>
      <c r="AL104">
        <f t="shared" si="16"/>
        <v>1.0045739412307739</v>
      </c>
      <c r="AM104">
        <f t="shared" si="16"/>
        <v>1.0095276832580566</v>
      </c>
      <c r="AN104">
        <f t="shared" si="16"/>
        <v>1.0098621845245361</v>
      </c>
      <c r="AO104" s="29">
        <f>(('Input Asset Allocation'!$C$6/100)*data!V104)+(('Input Asset Allocation'!$D$6/100)*data!W104)+(('Input Asset Allocation'!$E$6/100)*data!X104)+(('Input Asset Allocation'!$F$6/100)*data!Y104)+(('Input Asset Allocation'!$G$6/100)*data!Z104)+(('Input Asset Allocation'!$H$6/100)*data!AA104)+(('Input Asset Allocation'!$I$6/100)*data!AB104)+(('Input Asset Allocation'!$J$6/100)*data!AC104)+(('Input Asset Allocation'!$K$6/100)*data!AD104)+(('Input Asset Allocation'!$L$6/100)*data!AE104)+(('Input Asset Allocation'!$N$6/100)*data!AG104)+(('Input Asset Allocation'!$O$6/100)*data!AH104)+(('Input Asset Allocation'!$P$6/100)*data!AI104)+(('Input Asset Allocation'!$Q$6/100)*data!AJ104)+(('Input Asset Allocation'!$R$6/100)*data!AK104)+(('Input Asset Allocation'!$S$6/100)*data!AL104)+(('Input Asset Allocation'!$T$6/100)*data!AM104)+(('Input Asset Allocation'!$M$6/100)*data!AF104)+(('Input Asset Allocation'!$U$6/100)*data!AN104)</f>
        <v>1.0104286602139474</v>
      </c>
    </row>
    <row r="105" spans="1:41">
      <c r="A105" s="27">
        <v>924</v>
      </c>
      <c r="B105">
        <v>6.2298059463500977</v>
      </c>
      <c r="C105">
        <v>5.8869719505310059</v>
      </c>
      <c r="D105">
        <v>9.2126131057739258</v>
      </c>
      <c r="E105">
        <v>9.2727184295654297</v>
      </c>
      <c r="F105">
        <v>7.3299169540405273</v>
      </c>
      <c r="G105">
        <v>10.652172088623047</v>
      </c>
      <c r="H105">
        <v>8.8768482208251953</v>
      </c>
      <c r="I105">
        <v>1.2360453605651855</v>
      </c>
      <c r="J105">
        <v>2.8900027275085449</v>
      </c>
      <c r="K105">
        <v>2.0336151123046875</v>
      </c>
      <c r="L105">
        <v>5.2830696105957031</v>
      </c>
      <c r="M105">
        <v>0.25000572204589844</v>
      </c>
      <c r="N105">
        <v>-0.23999810218811035</v>
      </c>
      <c r="O105">
        <v>1.530003547668457</v>
      </c>
      <c r="P105">
        <v>5.196535587310791</v>
      </c>
      <c r="Q105">
        <v>6.9826841354370117</v>
      </c>
      <c r="R105">
        <v>4.5969009399414063</v>
      </c>
      <c r="S105">
        <v>2.9583573341369629</v>
      </c>
      <c r="T105">
        <v>0.92583894729614258</v>
      </c>
      <c r="U105" s="27">
        <v>924</v>
      </c>
      <c r="V105">
        <f t="shared" si="18"/>
        <v>1.062298059463501</v>
      </c>
      <c r="W105">
        <f t="shared" si="18"/>
        <v>1.0588697195053101</v>
      </c>
      <c r="X105">
        <f t="shared" si="18"/>
        <v>1.0921261310577393</v>
      </c>
      <c r="Y105">
        <f t="shared" si="18"/>
        <v>1.0927271842956543</v>
      </c>
      <c r="Z105">
        <f t="shared" si="18"/>
        <v>1.0732991695404053</v>
      </c>
      <c r="AA105">
        <f t="shared" si="18"/>
        <v>1.1065217208862306</v>
      </c>
      <c r="AB105">
        <f t="shared" si="18"/>
        <v>1.088768482208252</v>
      </c>
      <c r="AC105">
        <f t="shared" si="17"/>
        <v>1.0123604536056519</v>
      </c>
      <c r="AD105">
        <f t="shared" si="17"/>
        <v>1.0289000272750854</v>
      </c>
      <c r="AE105">
        <f t="shared" si="17"/>
        <v>1.0203361511230469</v>
      </c>
      <c r="AF105">
        <f t="shared" si="17"/>
        <v>1.052830696105957</v>
      </c>
      <c r="AG105">
        <f t="shared" si="17"/>
        <v>1.002500057220459</v>
      </c>
      <c r="AH105">
        <f t="shared" si="17"/>
        <v>0.9976000189781189</v>
      </c>
      <c r="AI105">
        <f t="shared" si="17"/>
        <v>1.0153000354766846</v>
      </c>
      <c r="AJ105">
        <f t="shared" si="17"/>
        <v>1.0519653558731079</v>
      </c>
      <c r="AK105">
        <f t="shared" si="17"/>
        <v>1.0698268413543701</v>
      </c>
      <c r="AL105">
        <f t="shared" si="16"/>
        <v>1.0459690093994141</v>
      </c>
      <c r="AM105">
        <f t="shared" si="16"/>
        <v>1.0295835733413696</v>
      </c>
      <c r="AN105">
        <f t="shared" si="16"/>
        <v>1.0092583894729614</v>
      </c>
      <c r="AO105" s="29">
        <f>(('Input Asset Allocation'!$C$6/100)*data!V105)+(('Input Asset Allocation'!$D$6/100)*data!W105)+(('Input Asset Allocation'!$E$6/100)*data!X105)+(('Input Asset Allocation'!$F$6/100)*data!Y105)+(('Input Asset Allocation'!$G$6/100)*data!Z105)+(('Input Asset Allocation'!$H$6/100)*data!AA105)+(('Input Asset Allocation'!$I$6/100)*data!AB105)+(('Input Asset Allocation'!$J$6/100)*data!AC105)+(('Input Asset Allocation'!$K$6/100)*data!AD105)+(('Input Asset Allocation'!$L$6/100)*data!AE105)+(('Input Asset Allocation'!$N$6/100)*data!AG105)+(('Input Asset Allocation'!$O$6/100)*data!AH105)+(('Input Asset Allocation'!$P$6/100)*data!AI105)+(('Input Asset Allocation'!$Q$6/100)*data!AJ105)+(('Input Asset Allocation'!$R$6/100)*data!AK105)+(('Input Asset Allocation'!$S$6/100)*data!AL105)+(('Input Asset Allocation'!$T$6/100)*data!AM105)+(('Input Asset Allocation'!$M$6/100)*data!AF105)+(('Input Asset Allocation'!$U$6/100)*data!AN105)</f>
        <v>1.0564760979175567</v>
      </c>
    </row>
    <row r="106" spans="1:41">
      <c r="A106" s="27">
        <v>1224</v>
      </c>
      <c r="B106">
        <v>2.6327610015869141</v>
      </c>
      <c r="C106">
        <v>2.4087071418762207</v>
      </c>
      <c r="D106">
        <v>0.62000751495361328</v>
      </c>
      <c r="E106">
        <v>0.33402442932128906</v>
      </c>
      <c r="F106">
        <v>-8.0651397705078125</v>
      </c>
      <c r="G106">
        <v>-8.308201789855957</v>
      </c>
      <c r="H106">
        <v>-7.8369259834289551</v>
      </c>
      <c r="I106">
        <v>0.73351860046386719</v>
      </c>
      <c r="J106">
        <v>0</v>
      </c>
      <c r="K106">
        <v>2.2768020629882813</v>
      </c>
      <c r="L106">
        <v>0.17522573471069336</v>
      </c>
      <c r="M106">
        <v>1.1600017547607422</v>
      </c>
      <c r="N106">
        <v>-1.3199985027313232</v>
      </c>
      <c r="O106">
        <v>1.4400005340576172</v>
      </c>
      <c r="P106">
        <v>-3.0624866485595703</v>
      </c>
      <c r="Q106">
        <v>-5.1025986671447754</v>
      </c>
      <c r="R106">
        <v>-2.0730435848236084</v>
      </c>
      <c r="S106">
        <v>-2.0396709442138672E-2</v>
      </c>
      <c r="T106">
        <v>0.69359540939331055</v>
      </c>
      <c r="U106" s="27">
        <v>1224</v>
      </c>
      <c r="V106">
        <f t="shared" si="18"/>
        <v>1.0263276100158691</v>
      </c>
      <c r="W106">
        <f t="shared" si="18"/>
        <v>1.0240870714187622</v>
      </c>
      <c r="X106">
        <f t="shared" si="18"/>
        <v>1.0062000751495361</v>
      </c>
      <c r="Y106">
        <f t="shared" si="18"/>
        <v>1.0033402442932129</v>
      </c>
      <c r="Z106">
        <f t="shared" si="18"/>
        <v>0.91934860229492188</v>
      </c>
      <c r="AA106">
        <f t="shared" si="18"/>
        <v>0.91691798210144038</v>
      </c>
      <c r="AB106">
        <f t="shared" si="18"/>
        <v>0.92163074016571045</v>
      </c>
      <c r="AC106">
        <f t="shared" si="17"/>
        <v>1.0073351860046387</v>
      </c>
      <c r="AD106">
        <f t="shared" si="17"/>
        <v>1</v>
      </c>
      <c r="AE106">
        <f t="shared" si="17"/>
        <v>1.0227680206298828</v>
      </c>
      <c r="AF106">
        <f t="shared" si="17"/>
        <v>1.0017522573471069</v>
      </c>
      <c r="AG106">
        <f t="shared" si="17"/>
        <v>1.0116000175476074</v>
      </c>
      <c r="AH106">
        <f t="shared" si="17"/>
        <v>0.98680001497268677</v>
      </c>
      <c r="AI106">
        <f t="shared" si="17"/>
        <v>1.0144000053405762</v>
      </c>
      <c r="AJ106">
        <f t="shared" si="17"/>
        <v>0.9693751335144043</v>
      </c>
      <c r="AK106">
        <f t="shared" si="17"/>
        <v>0.94897401332855225</v>
      </c>
      <c r="AL106">
        <f t="shared" si="16"/>
        <v>0.97926956415176392</v>
      </c>
      <c r="AM106">
        <f t="shared" si="16"/>
        <v>0.99979603290557861</v>
      </c>
      <c r="AN106">
        <f t="shared" si="16"/>
        <v>1.0069359540939331</v>
      </c>
      <c r="AO106" s="29">
        <f>(('Input Asset Allocation'!$C$6/100)*data!V106)+(('Input Asset Allocation'!$D$6/100)*data!W106)+(('Input Asset Allocation'!$E$6/100)*data!X106)+(('Input Asset Allocation'!$F$6/100)*data!Y106)+(('Input Asset Allocation'!$G$6/100)*data!Z106)+(('Input Asset Allocation'!$H$6/100)*data!AA106)+(('Input Asset Allocation'!$I$6/100)*data!AB106)+(('Input Asset Allocation'!$J$6/100)*data!AC106)+(('Input Asset Allocation'!$K$6/100)*data!AD106)+(('Input Asset Allocation'!$L$6/100)*data!AE106)+(('Input Asset Allocation'!$N$6/100)*data!AG106)+(('Input Asset Allocation'!$O$6/100)*data!AH106)+(('Input Asset Allocation'!$P$6/100)*data!AI106)+(('Input Asset Allocation'!$Q$6/100)*data!AJ106)+(('Input Asset Allocation'!$R$6/100)*data!AK106)+(('Input Asset Allocation'!$S$6/100)*data!AL106)+(('Input Asset Allocation'!$T$6/100)*data!AM106)+(('Input Asset Allocation'!$M$6/100)*data!AF106)+(('Input Asset Allocation'!$U$6/100)*data!AN106)</f>
        <v>0.99684725005626684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B1EB-154E-4BDA-B084-09776E67B0F7}">
  <dimension ref="A1:L106"/>
  <sheetViews>
    <sheetView zoomScale="85" zoomScaleNormal="85" workbookViewId="0">
      <selection activeCell="W30" sqref="W30"/>
    </sheetView>
  </sheetViews>
  <sheetFormatPr defaultRowHeight="15"/>
  <cols>
    <col min="2" max="2" width="14.42578125" style="33" bestFit="1" customWidth="1"/>
    <col min="3" max="3" width="12.85546875" bestFit="1" customWidth="1"/>
    <col min="4" max="4" width="14.42578125" customWidth="1"/>
    <col min="5" max="5" width="15.140625" bestFit="1" customWidth="1"/>
  </cols>
  <sheetData>
    <row r="1" spans="1:12" ht="45">
      <c r="B1" s="33" t="s">
        <v>76</v>
      </c>
      <c r="C1" s="34" t="s">
        <v>77</v>
      </c>
      <c r="D1" s="34" t="s">
        <v>78</v>
      </c>
      <c r="E1" s="34" t="s">
        <v>79</v>
      </c>
    </row>
    <row r="2" spans="1:12">
      <c r="A2" t="s">
        <v>80</v>
      </c>
      <c r="B2" s="33">
        <v>1000000</v>
      </c>
      <c r="C2" s="33">
        <v>1000000</v>
      </c>
      <c r="D2" s="33">
        <v>1000000</v>
      </c>
      <c r="E2" s="33">
        <v>1000000</v>
      </c>
    </row>
    <row r="3" spans="1:12">
      <c r="A3" t="s">
        <v>81</v>
      </c>
      <c r="B3" s="33">
        <f>B2+(B2*-(1-data!AO3))</f>
        <v>1020997.9938626291</v>
      </c>
      <c r="C3" s="35">
        <f>C2+(C2*-(1-data!W3))</f>
        <v>1049827.9333114624</v>
      </c>
      <c r="D3" s="35">
        <f>D2+(D2*-(1-data!AJ3))</f>
        <v>995037.4960899353</v>
      </c>
      <c r="E3" s="35">
        <f>E2+((E2*-(1-data!AJ3)*0.4))+(E2*-(1-data!W3)*0.6)</f>
        <v>1027911.7584228516</v>
      </c>
    </row>
    <row r="4" spans="1:12">
      <c r="A4" t="s">
        <v>82</v>
      </c>
      <c r="B4" s="33">
        <f>B3+(B3*-(1-data!AO4))</f>
        <v>1080369.9832083152</v>
      </c>
      <c r="C4" s="35">
        <f>C3+(C3*-(1-data!W4))</f>
        <v>1123834.5621681134</v>
      </c>
      <c r="D4" s="35">
        <f>D3+(D3*-(1-data!AJ4))</f>
        <v>986291.33764067944</v>
      </c>
      <c r="E4" s="35">
        <f>E3+((E3*-(1-data!AJ4)*0.4))+(E3*-(1-data!W4)*0.6)</f>
        <v>1067774.7133405956</v>
      </c>
    </row>
    <row r="5" spans="1:12">
      <c r="A5" t="s">
        <v>83</v>
      </c>
      <c r="B5" s="33">
        <f>B4+(B4*-(1-data!AO5))</f>
        <v>1055144.332088188</v>
      </c>
      <c r="C5" s="35">
        <f>C4+(C4*-(1-data!W5))</f>
        <v>1053653.5172519179</v>
      </c>
      <c r="D5" s="35">
        <f>D4+(D4*-(1-data!AJ5))</f>
        <v>992985.12264464668</v>
      </c>
      <c r="E5" s="35">
        <f>E4+((E4*-(1-data!AJ5)*0.4))+(E4*-(1-data!W5)*0.6)</f>
        <v>1030665.2957021462</v>
      </c>
    </row>
    <row r="6" spans="1:12">
      <c r="A6" t="s">
        <v>84</v>
      </c>
      <c r="B6" s="33">
        <f>B5+(B5*-(1-data!AO6))</f>
        <v>1144939.6287361032</v>
      </c>
      <c r="C6" s="35">
        <f>C5+(C5*-(1-data!W6))</f>
        <v>1210433.7855546933</v>
      </c>
      <c r="D6" s="35">
        <f>D5+(D5*-(1-data!AJ6))</f>
        <v>991776.00111515645</v>
      </c>
      <c r="E6" s="35">
        <f>E5+((E5*-(1-data!AJ6)*0.4))+(E5*-(1-data!W6)*0.6)</f>
        <v>1122179.1111282238</v>
      </c>
      <c r="F6">
        <v>5</v>
      </c>
      <c r="G6">
        <v>8</v>
      </c>
      <c r="I6">
        <v>2</v>
      </c>
      <c r="L6">
        <v>0</v>
      </c>
    </row>
    <row r="7" spans="1:12">
      <c r="A7" t="s">
        <v>85</v>
      </c>
      <c r="B7" s="33">
        <f>B6+(B6*-(1-data!AO7))</f>
        <v>1184125.6176288163</v>
      </c>
      <c r="C7" s="35">
        <f>C6+(C6*-(1-data!W7))</f>
        <v>1238197.8657866162</v>
      </c>
      <c r="D7" s="35">
        <f>D6+(D6*-(1-data!AJ7))</f>
        <v>1013660.6457320488</v>
      </c>
      <c r="E7" s="35">
        <f>E6+((E6*-(1-data!AJ7)*0.4))+(E6*-(1-data!W7)*0.6)</f>
        <v>1147527.8189415766</v>
      </c>
    </row>
    <row r="8" spans="1:12">
      <c r="A8" t="s">
        <v>86</v>
      </c>
      <c r="B8" s="33">
        <f>B7+(B7*-(1-data!AO8))</f>
        <v>1177015.5702431789</v>
      </c>
      <c r="C8" s="35">
        <f>C7+(C7*-(1-data!W8))</f>
        <v>1205292.9431309924</v>
      </c>
      <c r="D8" s="35">
        <f>D7+(D7*-(1-data!AJ8))</f>
        <v>1031320.8434731337</v>
      </c>
      <c r="E8" s="35">
        <f>E7+((E7*-(1-data!AJ8)*0.4))+(E7*-(1-data!W8)*0.6)</f>
        <v>1137227.5744115959</v>
      </c>
    </row>
    <row r="9" spans="1:12">
      <c r="A9" t="s">
        <v>87</v>
      </c>
      <c r="B9" s="33">
        <f>B8+(B8*-(1-data!AO9))</f>
        <v>1186262.9104197775</v>
      </c>
      <c r="C9" s="35">
        <f>C8+(C8*-(1-data!W9))</f>
        <v>1193621.8604160633</v>
      </c>
      <c r="D9" s="35">
        <f>D8+(D8*-(1-data!AJ9))</f>
        <v>1062405.634983585</v>
      </c>
      <c r="E9" s="35">
        <f>E8+((E8*-(1-data!AJ9)*0.4))+(E8*-(1-data!W9)*0.6)</f>
        <v>1144331.139038505</v>
      </c>
    </row>
    <row r="10" spans="1:12">
      <c r="A10" t="s">
        <v>88</v>
      </c>
      <c r="B10" s="33">
        <f>B9+(B9*-(1-data!AO10))</f>
        <v>1154686.712178495</v>
      </c>
      <c r="C10" s="35">
        <f>C9+(C9*-(1-data!W10))</f>
        <v>1100219.5405902849</v>
      </c>
      <c r="D10" s="35">
        <f>D9+(D9*-(1-data!AJ10))</f>
        <v>1107086.6352155702</v>
      </c>
      <c r="E10" s="35">
        <f>E9+((E9*-(1-data!AJ10)*0.4))+(E9*-(1-data!W10)*0.6)</f>
        <v>1109854.5795826621</v>
      </c>
    </row>
    <row r="11" spans="1:12">
      <c r="A11" t="s">
        <v>89</v>
      </c>
      <c r="B11" s="33">
        <f>B10+(B10*-(1-data!AO11))</f>
        <v>1099814.7703737505</v>
      </c>
      <c r="C11" s="35">
        <f>C10+(C10*-(1-data!W11))</f>
        <v>969786.80881038914</v>
      </c>
      <c r="D11" s="35">
        <f>D10+(D10*-(1-data!AJ11))</f>
        <v>1140685.6254309898</v>
      </c>
      <c r="E11" s="35">
        <f>E10+((E10*-(1-data!AJ11)*0.4))+(E10*-(1-data!W11)*0.6)</f>
        <v>1044382.7890726536</v>
      </c>
    </row>
    <row r="12" spans="1:12">
      <c r="A12" t="s">
        <v>90</v>
      </c>
      <c r="B12" s="33">
        <f>B11+(B11*-(1-data!AO12))</f>
        <v>1149195.6552198615</v>
      </c>
      <c r="C12" s="35">
        <f>C11+(C11*-(1-data!W12))</f>
        <v>1026542.1617647879</v>
      </c>
      <c r="D12" s="35">
        <f>D11+(D11*-(1-data!AJ12))</f>
        <v>1147121.4381386552</v>
      </c>
      <c r="E12" s="35">
        <f>E11+((E11*-(1-data!AJ12)*0.4))+(E11*-(1-data!W12)*0.6)</f>
        <v>1083412.3598218106</v>
      </c>
    </row>
    <row r="13" spans="1:12">
      <c r="A13" t="s">
        <v>91</v>
      </c>
      <c r="B13" s="33">
        <f>B12+(B12*-(1-data!AO13))</f>
        <v>1055767.0955154244</v>
      </c>
      <c r="C13" s="35">
        <f>C12+(C12*-(1-data!W13))</f>
        <v>875872.22151084524</v>
      </c>
      <c r="D13" s="35">
        <f>D12+(D12*-(1-data!AJ13))</f>
        <v>1200018.5285814449</v>
      </c>
      <c r="E13" s="35">
        <f>E12+((E12*-(1-data!AJ13)*0.4))+(E12*-(1-data!W13)*0.6)</f>
        <v>1007985.8599499875</v>
      </c>
    </row>
    <row r="14" spans="1:12">
      <c r="A14" t="s">
        <v>92</v>
      </c>
      <c r="B14" s="33">
        <f>B13+(B13*-(1-data!AO14))</f>
        <v>1133576.2499576227</v>
      </c>
      <c r="C14" s="35">
        <f>C13+(C13*-(1-data!W14))</f>
        <v>969463.26500911149</v>
      </c>
      <c r="D14" s="35">
        <f>D13+(D13*-(1-data!AJ14))</f>
        <v>1200568.1395761189</v>
      </c>
      <c r="E14" s="35">
        <f>E13+((E13*-(1-data!AJ14)*0.4))+(E13*-(1-data!W14)*0.6)</f>
        <v>1072795.3260148538</v>
      </c>
    </row>
    <row r="15" spans="1:12">
      <c r="A15" t="s">
        <v>93</v>
      </c>
      <c r="B15" s="33">
        <f>B14+(B14*-(1-data!AO15))</f>
        <v>1151314.0284236625</v>
      </c>
      <c r="C15" s="35">
        <f>C14+(C14*-(1-data!W15))</f>
        <v>972127.24665204016</v>
      </c>
      <c r="D15" s="35">
        <f>D14+(D14*-(1-data!AJ15))</f>
        <v>1201686.0411085577</v>
      </c>
      <c r="E15" s="35">
        <f>E14+((E14*-(1-data!AJ15)*0.4))+(E14*-(1-data!W15)*0.6)</f>
        <v>1074963.6529592744</v>
      </c>
    </row>
    <row r="16" spans="1:12">
      <c r="A16" t="s">
        <v>94</v>
      </c>
      <c r="B16" s="33">
        <f>B15+(B15*-(1-data!AO16))</f>
        <v>1098618.3862705035</v>
      </c>
      <c r="C16" s="35">
        <f>C15+(C15*-(1-data!W16))</f>
        <v>841890.06771822751</v>
      </c>
      <c r="D16" s="35">
        <f>D15+(D15*-(1-data!AJ16))</f>
        <v>1246085.3226352548</v>
      </c>
      <c r="E16" s="35">
        <f>E15+((E15*-(1-data!AJ16)*0.4))+(E15*-(1-data!W16)*0.6)</f>
        <v>1004441.9506064856</v>
      </c>
    </row>
    <row r="17" spans="1:5">
      <c r="A17" t="s">
        <v>95</v>
      </c>
      <c r="B17" s="33">
        <f>B16+(B16*-(1-data!AO17))</f>
        <v>1000968.4760246379</v>
      </c>
      <c r="C17" s="35">
        <f>C16+(C16*-(1-data!W17))</f>
        <v>696446.03063325083</v>
      </c>
      <c r="D17" s="35">
        <f>D16+(D16*-(1-data!AJ17))</f>
        <v>1303188.3766087096</v>
      </c>
      <c r="E17" s="35">
        <f>E16+((E16*-(1-data!AJ17)*0.4))+(E16*-(1-data!W17)*0.6)</f>
        <v>918737.95956286869</v>
      </c>
    </row>
    <row r="18" spans="1:5">
      <c r="A18" t="s">
        <v>96</v>
      </c>
      <c r="B18" s="33">
        <f>B17+(B17*-(1-data!AO18))</f>
        <v>1048364.9263606368</v>
      </c>
      <c r="C18" s="35">
        <f>C17+(C17*-(1-data!W18))</f>
        <v>755210.17880446941</v>
      </c>
      <c r="D18" s="35">
        <f>D17+(D17*-(1-data!AJ18))</f>
        <v>1323689.5798247312</v>
      </c>
      <c r="E18" s="35">
        <f>E17+((E17*-(1-data!AJ18)*0.4))+(E17*-(1-data!W18)*0.6)</f>
        <v>971031.5447256238</v>
      </c>
    </row>
    <row r="19" spans="1:5">
      <c r="A19" t="s">
        <v>97</v>
      </c>
      <c r="B19" s="33">
        <f>B18+(B18*-(1-data!AO19))</f>
        <v>1036506.2784338119</v>
      </c>
      <c r="C19" s="35">
        <f>C18+(C18*-(1-data!W19))</f>
        <v>731426.11342825217</v>
      </c>
      <c r="D19" s="35">
        <f>D18+(D18*-(1-data!AJ19))</f>
        <v>1342115.9031557145</v>
      </c>
      <c r="E19" s="35">
        <f>E18+((E18*-(1-data!AJ19)*0.4))+(E18*-(1-data!W19)*0.6)</f>
        <v>958089.81773622287</v>
      </c>
    </row>
    <row r="20" spans="1:5">
      <c r="A20" t="s">
        <v>98</v>
      </c>
      <c r="B20" s="33">
        <f>B19+(B19*-(1-data!AO20))</f>
        <v>1156761.2188694787</v>
      </c>
      <c r="C20" s="35">
        <f>C19+(C19*-(1-data!W20))</f>
        <v>844021.0335955316</v>
      </c>
      <c r="D20" s="35">
        <f>D19+(D19*-(1-data!AJ20))</f>
        <v>1375682.368114152</v>
      </c>
      <c r="E20" s="35">
        <f>E19+((E19*-(1-data!AJ20)*0.4))+(E19*-(1-data!W20)*0.6)</f>
        <v>1056166.9568365754</v>
      </c>
    </row>
    <row r="21" spans="1:5">
      <c r="A21" t="s">
        <v>99</v>
      </c>
      <c r="B21" s="33">
        <f>B20+(B20*-(1-data!AO21))</f>
        <v>1202131.1363415429</v>
      </c>
      <c r="C21" s="35">
        <f>C20+(C20*-(1-data!W21))</f>
        <v>866350.35211223771</v>
      </c>
      <c r="D21" s="35">
        <f>D20+(D20*-(1-data!AJ21))</f>
        <v>1373682.9518305389</v>
      </c>
      <c r="E21" s="35">
        <f>E20+((E20*-(1-data!AJ21)*0.4))+(E20*-(1-data!W21)*0.6)</f>
        <v>1072318.0390212471</v>
      </c>
    </row>
    <row r="22" spans="1:5">
      <c r="A22" t="s">
        <v>100</v>
      </c>
      <c r="B22" s="33">
        <f>B21+(B21*-(1-data!AO22))</f>
        <v>1299336.7092633951</v>
      </c>
      <c r="C22" s="35">
        <f>C21+(C21*-(1-data!W22))</f>
        <v>971838.93598126213</v>
      </c>
      <c r="D22" s="35">
        <f>D21+(D21*-(1-data!AJ22))</f>
        <v>1378019.5320987285</v>
      </c>
      <c r="E22" s="35">
        <f>E21+((E21*-(1-data!AJ22)*0.4))+(E21*-(1-data!W22)*0.6)</f>
        <v>1152012.6969465015</v>
      </c>
    </row>
    <row r="23" spans="1:5">
      <c r="A23" t="s">
        <v>101</v>
      </c>
      <c r="B23" s="33">
        <f>B22+(B22*-(1-data!AO23))</f>
        <v>1345519.3199858216</v>
      </c>
      <c r="C23" s="35">
        <f>C22+(C22*-(1-data!W23))</f>
        <v>988296.67194503895</v>
      </c>
      <c r="D23" s="35">
        <f>D22+(D22*-(1-data!AJ23))</f>
        <v>1414659.9073023966</v>
      </c>
      <c r="E23" s="35">
        <f>E22+((E22*-(1-data!AJ23)*0.4))+(E22*-(1-data!W23)*0.6)</f>
        <v>1175970.4622185165</v>
      </c>
    </row>
    <row r="24" spans="1:5">
      <c r="A24" t="s">
        <v>102</v>
      </c>
      <c r="B24" s="33">
        <f>B23+(B23*-(1-data!AO24))</f>
        <v>1352820.8838864109</v>
      </c>
      <c r="C24" s="35">
        <f>C23+(C23*-(1-data!W24))</f>
        <v>1005307.1493308117</v>
      </c>
      <c r="D24" s="35">
        <f>D23+(D23*-(1-data!AJ24))</f>
        <v>1380078.9712744278</v>
      </c>
      <c r="E24" s="35">
        <f>E23+((E23*-(1-data!AJ24)*0.4))+(E23*-(1-data!W24)*0.6)</f>
        <v>1176616.3860120373</v>
      </c>
    </row>
    <row r="25" spans="1:5">
      <c r="A25" t="s">
        <v>103</v>
      </c>
      <c r="B25" s="33">
        <f>B24+(B24*-(1-data!AO25))</f>
        <v>1358235.3424824148</v>
      </c>
      <c r="C25" s="35">
        <f>C24+(C24*-(1-data!W25))</f>
        <v>986537.98232484423</v>
      </c>
      <c r="D25" s="35">
        <f>D24+(D24*-(1-data!AJ25))</f>
        <v>1424197.4969664998</v>
      </c>
      <c r="E25" s="35">
        <f>E24+((E24*-(1-data!AJ25)*0.4))+(E24*-(1-data!W25)*0.6)</f>
        <v>1178481.5553052782</v>
      </c>
    </row>
    <row r="26" spans="1:5">
      <c r="A26" t="s">
        <v>104</v>
      </c>
      <c r="B26" s="33">
        <f>B25+(B25*-(1-data!AO26))</f>
        <v>1460828.7403362207</v>
      </c>
      <c r="C26" s="35">
        <f>C25+(C25*-(1-data!W26))</f>
        <v>1077601.3796605296</v>
      </c>
      <c r="D26" s="35">
        <f>D25+(D25*-(1-data!AJ26))</f>
        <v>1437792.94536057</v>
      </c>
      <c r="E26" s="35">
        <f>E25+((E25*-(1-data!AJ26)*0.4))+(E25*-(1-data!W26)*0.6)</f>
        <v>1248250.0559112558</v>
      </c>
    </row>
    <row r="27" spans="1:5">
      <c r="A27" t="s">
        <v>105</v>
      </c>
      <c r="B27" s="33">
        <f>B26+(B26*-(1-data!AO27))</f>
        <v>1460016.3536924534</v>
      </c>
      <c r="C27" s="35">
        <f>C26+(C26*-(1-data!W27))</f>
        <v>1054438.61149113</v>
      </c>
      <c r="D27" s="35">
        <f>D26+(D26*-(1-data!AJ27))</f>
        <v>1430893.0506813922</v>
      </c>
      <c r="E27" s="35">
        <f>E26+((E26*-(1-data!AJ27)*0.4))+(E26*-(1-data!W27)*0.6)</f>
        <v>1229755.4497919609</v>
      </c>
    </row>
    <row r="28" spans="1:5">
      <c r="A28" t="s">
        <v>106</v>
      </c>
      <c r="B28" s="33">
        <f>B27+(B27*-(1-data!AO28))</f>
        <v>1497312.3319728125</v>
      </c>
      <c r="C28" s="35">
        <f>C27+(C27*-(1-data!W28))</f>
        <v>1068867.3342703853</v>
      </c>
      <c r="D28" s="35">
        <f>D27+(D27*-(1-data!AJ28))</f>
        <v>1473934.2575878759</v>
      </c>
      <c r="E28" s="35">
        <f>E27+((E27*-(1-data!AJ28)*0.4))+(E27*-(1-data!W28)*0.6)</f>
        <v>1254648.4816631193</v>
      </c>
    </row>
    <row r="29" spans="1:5">
      <c r="A29" t="s">
        <v>107</v>
      </c>
      <c r="B29" s="33">
        <f>B28+(B28*-(1-data!AO29))</f>
        <v>1555965.9194445887</v>
      </c>
      <c r="C29" s="35">
        <f>C28+(C28*-(1-data!W29))</f>
        <v>1107405.822370765</v>
      </c>
      <c r="D29" s="35">
        <f>D28+(D28*-(1-data!AJ29))</f>
        <v>1464009.1157278239</v>
      </c>
      <c r="E29" s="35">
        <f>E28+((E28*-(1-data!AJ29)*0.4))+(E28*-(1-data!W29)*0.6)</f>
        <v>1278411.2194617349</v>
      </c>
    </row>
    <row r="30" spans="1:5">
      <c r="A30" t="s">
        <v>108</v>
      </c>
      <c r="B30" s="33">
        <f>B29+(B29*-(1-data!AO30))</f>
        <v>1596499.7324754456</v>
      </c>
      <c r="C30" s="35">
        <f>C29+(C29*-(1-data!W30))</f>
        <v>1130524.7417491055</v>
      </c>
      <c r="D30" s="35">
        <f>D29+(D29*-(1-data!AJ30))</f>
        <v>1472722.2007954193</v>
      </c>
      <c r="E30" s="35">
        <f>E29+((E29*-(1-data!AJ30)*0.4))+(E29*-(1-data!W30)*0.6)</f>
        <v>1297467.9804862486</v>
      </c>
    </row>
    <row r="31" spans="1:5">
      <c r="A31" t="s">
        <v>109</v>
      </c>
      <c r="B31" s="33">
        <f>B30+(B30*-(1-data!AO31))</f>
        <v>1666179.4336578634</v>
      </c>
      <c r="C31" s="35">
        <f>C30+(C30*-(1-data!W31))</f>
        <v>1178092.6913210754</v>
      </c>
      <c r="D31" s="35">
        <f>D30+(D30*-(1-data!AJ31))</f>
        <v>1463204.0978972837</v>
      </c>
      <c r="E31" s="35">
        <f>E30+((E30*-(1-data!AJ31)*0.4))+(E30*-(1-data!W31)*0.6)</f>
        <v>1326869.1528774062</v>
      </c>
    </row>
    <row r="32" spans="1:5">
      <c r="A32" t="s">
        <v>110</v>
      </c>
      <c r="B32" s="33">
        <f>B31+(B31*-(1-data!AO32))</f>
        <v>1653047.4347811691</v>
      </c>
      <c r="C32" s="35">
        <f>C31+(C31*-(1-data!W32))</f>
        <v>1161130.6781870278</v>
      </c>
      <c r="D32" s="35">
        <f>D31+(D31*-(1-data!AJ32))</f>
        <v>1462085.9302740535</v>
      </c>
      <c r="E32" s="35">
        <f>E31+((E31*-(1-data!AJ32)*0.4))+(E31*-(1-data!W32)*0.6)</f>
        <v>1315001.1147703037</v>
      </c>
    </row>
    <row r="33" spans="1:5">
      <c r="A33" t="s">
        <v>111</v>
      </c>
      <c r="B33" s="33">
        <f>B32+(B32*-(1-data!AO33))</f>
        <v>1713874.6471370426</v>
      </c>
      <c r="C33" s="35">
        <f>C32+(C32*-(1-data!W33))</f>
        <v>1226911.6872625372</v>
      </c>
      <c r="D33" s="35">
        <f>D32+(D32*-(1-data!AJ33))</f>
        <v>1517750.4512097742</v>
      </c>
      <c r="E33" s="35">
        <f>E32+((E32*-(1-data!AJ33)*0.4))+(E32*-(1-data!W33)*0.6)</f>
        <v>1379725.8951245069</v>
      </c>
    </row>
    <row r="34" spans="1:5">
      <c r="A34" t="s">
        <v>112</v>
      </c>
      <c r="B34" s="33">
        <f>B33+(B33*-(1-data!AO34))</f>
        <v>1809966.4473477292</v>
      </c>
      <c r="C34" s="35">
        <f>C33+(C33*-(1-data!W34))</f>
        <v>1309105.7408467988</v>
      </c>
      <c r="D34" s="35">
        <f>D33+(D33*-(1-data!AJ34))</f>
        <v>1536556.4914549729</v>
      </c>
      <c r="E34" s="35">
        <f>E33+((E33*-(1-data!AJ34)*0.4))+(E33*-(1-data!W34)*0.6)</f>
        <v>1442023.1095912708</v>
      </c>
    </row>
    <row r="35" spans="1:5">
      <c r="A35" t="s">
        <v>113</v>
      </c>
      <c r="B35" s="33">
        <f>B34+(B34*-(1-data!AO35))</f>
        <v>1851702.8818369485</v>
      </c>
      <c r="C35" s="35">
        <f>C34+(C34*-(1-data!W35))</f>
        <v>1317485.7199889868</v>
      </c>
      <c r="D35" s="35">
        <f>D34+(D34*-(1-data!AJ35))</f>
        <v>1559657.203983183</v>
      </c>
      <c r="E35" s="35">
        <f>E34+((E34*-(1-data!AJ35)*0.4))+(E34*-(1-data!W35)*0.6)</f>
        <v>1456233.3995404185</v>
      </c>
    </row>
    <row r="36" spans="1:5">
      <c r="A36" t="s">
        <v>114</v>
      </c>
      <c r="B36" s="33">
        <f>B35+(B35*-(1-data!AO36))</f>
        <v>1927165.9338059262</v>
      </c>
      <c r="C36" s="35">
        <f>C35+(C35*-(1-data!W36))</f>
        <v>1400216.8212469546</v>
      </c>
      <c r="D36" s="35">
        <f>D35+(D35*-(1-data!AJ36))</f>
        <v>1551571.6703062225</v>
      </c>
      <c r="E36" s="35">
        <f>E35+((E35*-(1-data!AJ36)*0.4))+(E35*-(1-data!W36)*0.6)</f>
        <v>1508079.8837358251</v>
      </c>
    </row>
    <row r="37" spans="1:5">
      <c r="A37" t="s">
        <v>115</v>
      </c>
      <c r="B37" s="33">
        <f>B36+(B36*-(1-data!AO37))</f>
        <v>1955582.6609626184</v>
      </c>
      <c r="C37" s="35">
        <f>C36+(C36*-(1-data!W37))</f>
        <v>1428639.2626903343</v>
      </c>
      <c r="D37" s="35">
        <f>D36+(D36*-(1-data!AJ37))</f>
        <v>1595712.9784577359</v>
      </c>
      <c r="E37" s="35">
        <f>E36+((E36*-(1-data!AJ37)*0.4))+(E36*-(1-data!W37)*0.6)</f>
        <v>1543608.6269970557</v>
      </c>
    </row>
    <row r="38" spans="1:5">
      <c r="A38" t="s">
        <v>116</v>
      </c>
      <c r="B38" s="33">
        <f>B37+(B37*-(1-data!AO38))</f>
        <v>1935104.2823868752</v>
      </c>
      <c r="C38" s="35">
        <f>C37+(C37*-(1-data!W38))</f>
        <v>1381035.8815917196</v>
      </c>
      <c r="D38" s="35">
        <f>D37+(D37*-(1-data!AJ38))</f>
        <v>1643596.4964816247</v>
      </c>
      <c r="E38" s="35">
        <f>E37+((E37*-(1-data!AJ38)*0.4))+(E37*-(1-data!W38)*0.6)</f>
        <v>1531276.0732642948</v>
      </c>
    </row>
    <row r="39" spans="1:5">
      <c r="A39" t="s">
        <v>117</v>
      </c>
      <c r="B39" s="33">
        <f>B38+(B38*-(1-data!AO39))</f>
        <v>1837563.4784548874</v>
      </c>
      <c r="C39" s="35">
        <f>C38+(C38*-(1-data!W39))</f>
        <v>1250596.7965488632</v>
      </c>
      <c r="D39" s="35">
        <f>D38+(D38*-(1-data!AJ39))</f>
        <v>1679238.6771952149</v>
      </c>
      <c r="E39" s="35">
        <f>E38+((E38*-(1-data!AJ39)*0.4))+(E38*-(1-data!W39)*0.6)</f>
        <v>1457781.0778384383</v>
      </c>
    </row>
    <row r="40" spans="1:5">
      <c r="A40" t="s">
        <v>118</v>
      </c>
      <c r="B40" s="33">
        <f>B39+(B39*-(1-data!AO40))</f>
        <v>1822453.4707654873</v>
      </c>
      <c r="C40" s="35">
        <f>C39+(C39*-(1-data!W40))</f>
        <v>1216493.3707844771</v>
      </c>
      <c r="D40" s="35">
        <f>D39+(D39*-(1-data!AJ40))</f>
        <v>1662098.5923018111</v>
      </c>
      <c r="E40" s="35">
        <f>E39+((E39*-(1-data!AJ40)*0.4))+(E39*-(1-data!W40)*0.6)</f>
        <v>1427977.2460265737</v>
      </c>
    </row>
    <row r="41" spans="1:5">
      <c r="A41" t="s">
        <v>119</v>
      </c>
      <c r="B41" s="33">
        <f>B40+(B40*-(1-data!AO41))</f>
        <v>1691491.8145991771</v>
      </c>
      <c r="C41" s="35">
        <f>C40+(C40*-(1-data!W41))</f>
        <v>1114671.7865118077</v>
      </c>
      <c r="D41" s="35">
        <f>D40+(D40*-(1-data!AJ41))</f>
        <v>1653980.6970055716</v>
      </c>
      <c r="E41" s="35">
        <f>E40+((E40*-(1-data!AJ41)*0.4))+(E40*-(1-data!W41)*0.6)</f>
        <v>1353473.6945796884</v>
      </c>
    </row>
    <row r="42" spans="1:5">
      <c r="A42" t="s">
        <v>120</v>
      </c>
      <c r="B42" s="33">
        <f>B41+(B41*-(1-data!AO42))</f>
        <v>1429499.5735611152</v>
      </c>
      <c r="C42" s="35">
        <f>C41+(C41*-(1-data!W42))</f>
        <v>870068.1006549045</v>
      </c>
      <c r="D42" s="35">
        <f>D41+(D41*-(1-data!AJ42))</f>
        <v>1729728.2322690405</v>
      </c>
      <c r="E42" s="35">
        <f>E41+((E41*-(1-data!AJ42)*0.4))+(E41*-(1-data!W42)*0.6)</f>
        <v>1200063.9278821894</v>
      </c>
    </row>
    <row r="43" spans="1:5">
      <c r="A43" t="s">
        <v>121</v>
      </c>
      <c r="B43" s="33">
        <f>B42+(B42*-(1-data!AO43))</f>
        <v>1330402.0162148809</v>
      </c>
      <c r="C43" s="35">
        <f>C42+(C42*-(1-data!W43))</f>
        <v>774256.15089490009</v>
      </c>
      <c r="D43" s="35">
        <f>D42+(D42*-(1-data!AJ43))</f>
        <v>1731749.8138698456</v>
      </c>
      <c r="E43" s="35">
        <f>E42+((E42*-(1-data!AJ43)*0.4))+(E42*-(1-data!W43)*0.6)</f>
        <v>1121334.2814995537</v>
      </c>
    </row>
    <row r="44" spans="1:5">
      <c r="A44" t="s">
        <v>122</v>
      </c>
      <c r="B44" s="33">
        <f>B43+(B43*-(1-data!AO44))</f>
        <v>1496759.3012717278</v>
      </c>
      <c r="C44" s="35">
        <f>C43+(C43*-(1-data!W44))</f>
        <v>897591.71720626263</v>
      </c>
      <c r="D44" s="35">
        <f>D43+(D43*-(1-data!AJ44))</f>
        <v>1762615.3770146633</v>
      </c>
      <c r="E44" s="35">
        <f>E43+((E43*-(1-data!AJ44)*0.4))+(E43*-(1-data!W44)*0.6)</f>
        <v>1236502.7923626725</v>
      </c>
    </row>
    <row r="45" spans="1:5">
      <c r="A45" t="s">
        <v>123</v>
      </c>
      <c r="B45" s="33">
        <f>B44+(B44*-(1-data!AO45))</f>
        <v>1660777.0185002135</v>
      </c>
      <c r="C45" s="35">
        <f>C44+(C44*-(1-data!W45))</f>
        <v>1037613.683046622</v>
      </c>
      <c r="D45" s="35">
        <f>D44+(D44*-(1-data!AJ45))</f>
        <v>1828621.0428209268</v>
      </c>
      <c r="E45" s="35">
        <f>E44+((E44*-(1-data!AJ45)*0.4))+(E44*-(1-data!W45)*0.6)</f>
        <v>1370759.128735333</v>
      </c>
    </row>
    <row r="46" spans="1:5">
      <c r="A46" t="s">
        <v>124</v>
      </c>
      <c r="B46" s="33">
        <f>B45+(B45*-(1-data!AO46))</f>
        <v>1706144.9578321215</v>
      </c>
      <c r="C46" s="35">
        <f>C45+(C45*-(1-data!W46))</f>
        <v>1100245.4824087201</v>
      </c>
      <c r="D46" s="35">
        <f>D45+(D45*-(1-data!AJ46))</f>
        <v>1832249.8993010293</v>
      </c>
      <c r="E46" s="35">
        <f>E45+((E45*-(1-data!AJ46)*0.4))+(E45*-(1-data!W46)*0.6)</f>
        <v>1421491.7767356387</v>
      </c>
    </row>
    <row r="47" spans="1:5">
      <c r="A47" t="s">
        <v>125</v>
      </c>
      <c r="B47" s="33">
        <f>B46+(B46*-(1-data!AO47))</f>
        <v>1778939.8727153807</v>
      </c>
      <c r="C47" s="35">
        <f>C46+(C46*-(1-data!W47))</f>
        <v>1158252.7308434416</v>
      </c>
      <c r="D47" s="35">
        <f>D46+(D46*-(1-data!AJ47))</f>
        <v>1864925.930555003</v>
      </c>
      <c r="E47" s="35">
        <f>E46+((E46*-(1-data!AJ47)*0.4))+(E46*-(1-data!W47)*0.6)</f>
        <v>1476598.4491298387</v>
      </c>
    </row>
    <row r="48" spans="1:5">
      <c r="A48" t="s">
        <v>126</v>
      </c>
      <c r="B48" s="33">
        <f>B47+(B47*-(1-data!AO48))</f>
        <v>1689047.8456254769</v>
      </c>
      <c r="C48" s="35">
        <f>C47+(C47*-(1-data!W48))</f>
        <v>1025929.3241353977</v>
      </c>
      <c r="D48" s="35">
        <f>D47+(D47*-(1-data!AJ48))</f>
        <v>1929981.7396094396</v>
      </c>
      <c r="E48" s="35">
        <f>E47+((E47*-(1-data!AJ48)*0.4))+(E47*-(1-data!W48)*0.6)</f>
        <v>1395986.7346991962</v>
      </c>
    </row>
    <row r="49" spans="1:5">
      <c r="A49" t="s">
        <v>127</v>
      </c>
      <c r="B49" s="33">
        <f>B48+(B48*-(1-data!AO49))</f>
        <v>1837772.0014559606</v>
      </c>
      <c r="C49" s="35">
        <f>C48+(C48*-(1-data!W49))</f>
        <v>1141832.8347972166</v>
      </c>
      <c r="D49" s="35">
        <f>D48+(D48*-(1-data!AJ49))</f>
        <v>1977968.9552880169</v>
      </c>
      <c r="E49" s="35">
        <f>E48+((E48*-(1-data!AJ49)*0.4))+(E48*-(1-data!W49)*0.6)</f>
        <v>1504496.9666700365</v>
      </c>
    </row>
    <row r="50" spans="1:5">
      <c r="A50" t="s">
        <v>128</v>
      </c>
      <c r="B50" s="33">
        <f>B49+(B49*-(1-data!AO50))</f>
        <v>1983308.2922264617</v>
      </c>
      <c r="C50" s="35">
        <f>C49+(C49*-(1-data!W50))</f>
        <v>1264656.4494523834</v>
      </c>
      <c r="D50" s="35">
        <f>D49+(D49*-(1-data!AJ50))</f>
        <v>1952457.881796506</v>
      </c>
      <c r="E50" s="35">
        <f>E49+((E49*-(1-data!AJ50)*0.4))+(E49*-(1-data!W50)*0.6)</f>
        <v>1593835.8002668254</v>
      </c>
    </row>
    <row r="51" spans="1:5">
      <c r="A51" t="s">
        <v>129</v>
      </c>
      <c r="B51" s="33">
        <f>B50+(B50*-(1-data!AO51))</f>
        <v>2065262.8069631585</v>
      </c>
      <c r="C51" s="35">
        <f>C50+(C50*-(1-data!W51))</f>
        <v>1339570.0032025867</v>
      </c>
      <c r="D51" s="35">
        <f>D50+(D50*-(1-data!AJ51))</f>
        <v>1960863.6883857613</v>
      </c>
      <c r="E51" s="35">
        <f>E50+((E50*-(1-data!AJ51)*0.4))+(E50*-(1-data!W51)*0.6)</f>
        <v>1653228.290710652</v>
      </c>
    </row>
    <row r="52" spans="1:5">
      <c r="A52" t="s">
        <v>130</v>
      </c>
      <c r="B52" s="33">
        <f>B51+(B51*-(1-data!AO52))</f>
        <v>2089213.5139919003</v>
      </c>
      <c r="C52" s="35">
        <f>C51+(C51*-(1-data!W52))</f>
        <v>1340877.2188987089</v>
      </c>
      <c r="D52" s="35">
        <f>D51+(D51*-(1-data!AJ52))</f>
        <v>2005946.0254711446</v>
      </c>
      <c r="E52" s="35">
        <f>E51+((E51*-(1-data!AJ52)*0.4))+(E51*-(1-data!W52)*0.6)</f>
        <v>1669400.0588043793</v>
      </c>
    </row>
    <row r="53" spans="1:5">
      <c r="A53" t="s">
        <v>131</v>
      </c>
      <c r="B53" s="33">
        <f>B52+(B52*-(1-data!AO53))</f>
        <v>1914560.7910964452</v>
      </c>
      <c r="C53" s="35">
        <f>C52+(C52*-(1-data!W53))</f>
        <v>1154990.3242219496</v>
      </c>
      <c r="D53" s="35">
        <f>D52+(D52*-(1-data!AJ53))</f>
        <v>2082686.5517358328</v>
      </c>
      <c r="E53" s="35">
        <f>E52+((E52*-(1-data!AJ53)*0.4))+(E52*-(1-data!W53)*0.6)</f>
        <v>1556088.0682983168</v>
      </c>
    </row>
    <row r="54" spans="1:5">
      <c r="A54" t="s">
        <v>132</v>
      </c>
      <c r="B54" s="33">
        <f>B53+(B53*-(1-data!AO54))</f>
        <v>2043373.5885330397</v>
      </c>
      <c r="C54" s="35">
        <f>C53+(C53*-(1-data!W54))</f>
        <v>1291451.8754399368</v>
      </c>
      <c r="D54" s="35">
        <f>D53+(D53*-(1-data!AJ54))</f>
        <v>2106015.0221774369</v>
      </c>
      <c r="E54" s="35">
        <f>E53+((E53*-(1-data!AJ54)*0.4))+(E53*-(1-data!W54)*0.6)</f>
        <v>1673370.6884960977</v>
      </c>
    </row>
    <row r="55" spans="1:5">
      <c r="A55" t="s">
        <v>133</v>
      </c>
      <c r="B55" s="33">
        <f>B54+(B54*-(1-data!AO55))</f>
        <v>2210607.581606444</v>
      </c>
      <c r="C55" s="35">
        <f>C54+(C54*-(1-data!W55))</f>
        <v>1454006.6013997763</v>
      </c>
      <c r="D55" s="35">
        <f>D54+(D54*-(1-data!AJ55))</f>
        <v>2112440.5636352818</v>
      </c>
      <c r="E55" s="35">
        <f>E54+((E54*-(1-data!AJ55)*0.4))+(E54*-(1-data!W55)*0.6)</f>
        <v>1801788.9496811237</v>
      </c>
    </row>
    <row r="56" spans="1:5">
      <c r="A56" t="s">
        <v>134</v>
      </c>
      <c r="B56" s="33">
        <f>B55+(B55*-(1-data!AO56))</f>
        <v>2177261.877295665</v>
      </c>
      <c r="C56" s="35">
        <f>C55+(C55*-(1-data!W56))</f>
        <v>1413961.2254389739</v>
      </c>
      <c r="D56" s="35">
        <f>D55+(D55*-(1-data!AJ56))</f>
        <v>2155973.6295643081</v>
      </c>
      <c r="E56" s="35">
        <f>E55+((E55*-(1-data!AJ56)*0.4))+(E55*-(1-data!W56)*0.6)</f>
        <v>1786867.1460640437</v>
      </c>
    </row>
    <row r="57" spans="1:5">
      <c r="A57" t="s">
        <v>135</v>
      </c>
      <c r="B57" s="33">
        <f>B56+(B56*-(1-data!AO57))</f>
        <v>2278374.0082870051</v>
      </c>
      <c r="C57" s="35">
        <f>C56+(C56*-(1-data!W57))</f>
        <v>1503705.6900005313</v>
      </c>
      <c r="D57" s="35">
        <f>D56+(D56*-(1-data!AJ57))</f>
        <v>2190318.1544388379</v>
      </c>
      <c r="E57" s="35">
        <f>E56+((E56*-(1-data!AJ57)*0.4))+(E56*-(1-data!W57)*0.6)</f>
        <v>1866300.7554397448</v>
      </c>
    </row>
    <row r="58" spans="1:5">
      <c r="A58" t="s">
        <v>136</v>
      </c>
      <c r="B58" s="33">
        <f>B57+(B57*-(1-data!AO58))</f>
        <v>2307295.7599361241</v>
      </c>
      <c r="C58" s="35">
        <f>C57+(C57*-(1-data!W58))</f>
        <v>1498016.831517949</v>
      </c>
      <c r="D58" s="35">
        <f>D57+(D57*-(1-data!AJ58))</f>
        <v>2195132.9540775684</v>
      </c>
      <c r="E58" s="35">
        <f>E57+((E57*-(1-data!AJ58)*0.4))+(E57*-(1-data!W58)*0.6)</f>
        <v>1863705.388235477</v>
      </c>
    </row>
    <row r="59" spans="1:5">
      <c r="A59" t="s">
        <v>137</v>
      </c>
      <c r="B59" s="33">
        <f>B58+(B58*-(1-data!AO59))</f>
        <v>2456195.7551708343</v>
      </c>
      <c r="C59" s="35">
        <f>C58+(C58*-(1-data!W59))</f>
        <v>1656898.8530920087</v>
      </c>
      <c r="D59" s="35">
        <f>D58+(D58*-(1-data!AJ59))</f>
        <v>2192418.4141087052</v>
      </c>
      <c r="E59" s="35">
        <f>E58+((E58*-(1-data!AJ59)*0.4))+(E58*-(1-data!W59)*0.6)</f>
        <v>1981384.0269905706</v>
      </c>
    </row>
    <row r="60" spans="1:5">
      <c r="A60" t="s">
        <v>138</v>
      </c>
      <c r="B60" s="33">
        <f>B59+(B59*-(1-data!AO60))</f>
        <v>2479634.4170568297</v>
      </c>
      <c r="C60" s="35">
        <f>C59+(C59*-(1-data!W60))</f>
        <v>1705117.4751462734</v>
      </c>
      <c r="D60" s="35">
        <f>D59+(D59*-(1-data!AJ60))</f>
        <v>2141427.9947001222</v>
      </c>
      <c r="E60" s="35">
        <f>E59+((E59*-(1-data!AJ60)*0.4))+(E59*-(1-data!W60)*0.6)</f>
        <v>1997548.1427508825</v>
      </c>
    </row>
    <row r="61" spans="1:5">
      <c r="A61" t="s">
        <v>139</v>
      </c>
      <c r="B61" s="33">
        <f>B60+(B60*-(1-data!AO61))</f>
        <v>2603362.3780775261</v>
      </c>
      <c r="C61" s="35">
        <f>C60+(C60*-(1-data!W61))</f>
        <v>1794563.9994785215</v>
      </c>
      <c r="D61" s="35">
        <f>D60+(D60*-(1-data!AJ61))</f>
        <v>2153757.6721288469</v>
      </c>
      <c r="E61" s="35">
        <f>E60+((E60*-(1-data!AJ61)*0.4))+(E60*-(1-data!W61)*0.6)</f>
        <v>2065020.7045445137</v>
      </c>
    </row>
    <row r="62" spans="1:5">
      <c r="A62" t="s">
        <v>140</v>
      </c>
      <c r="B62" s="33">
        <f>B61+(B61*-(1-data!AO62))</f>
        <v>2752221.0300772805</v>
      </c>
      <c r="C62" s="35">
        <f>C61+(C61*-(1-data!W62))</f>
        <v>1983229.4309365302</v>
      </c>
      <c r="D62" s="35">
        <f>D61+(D61*-(1-data!AJ62))</f>
        <v>2150839.7319957823</v>
      </c>
      <c r="E62" s="35">
        <f>E61+((E61*-(1-data!AJ62)*0.4))+(E61*-(1-data!W62)*0.6)</f>
        <v>2194161.0081061064</v>
      </c>
    </row>
    <row r="63" spans="1:5">
      <c r="A63" t="s">
        <v>141</v>
      </c>
      <c r="B63" s="33">
        <f>B62+(B62*-(1-data!AO63))</f>
        <v>2809075.6643777946</v>
      </c>
      <c r="C63" s="35">
        <f>C62+(C62*-(1-data!W63))</f>
        <v>2019063.5150714726</v>
      </c>
      <c r="D63" s="35">
        <f>D62+(D62*-(1-data!AJ63))</f>
        <v>2190510.2082147356</v>
      </c>
      <c r="E63" s="35">
        <f>E62+((E62*-(1-data!AJ63)*0.4))+(E62*-(1-data!W63)*0.6)</f>
        <v>2234135.9961533798</v>
      </c>
    </row>
    <row r="64" spans="1:5">
      <c r="A64" t="s">
        <v>142</v>
      </c>
      <c r="B64" s="33">
        <f>B63+(B63*-(1-data!AO64))</f>
        <v>2908709.3167445669</v>
      </c>
      <c r="C64" s="35">
        <f>C63+(C63*-(1-data!W64))</f>
        <v>2124751.4704026687</v>
      </c>
      <c r="D64" s="35">
        <f>D63+(D63*-(1-data!AJ64))</f>
        <v>2235208.7320199902</v>
      </c>
      <c r="E64" s="35">
        <f>E63+((E63*-(1-data!AJ64)*0.4))+(E63*-(1-data!W64)*0.6)</f>
        <v>2322539.0480675935</v>
      </c>
    </row>
    <row r="65" spans="1:5">
      <c r="A65" t="s">
        <v>143</v>
      </c>
      <c r="B65" s="33">
        <f>B64+(B64*-(1-data!AO65))</f>
        <v>2896427.0347788553</v>
      </c>
      <c r="C65" s="35">
        <f>C64+(C64*-(1-data!W65))</f>
        <v>2148715.754598299</v>
      </c>
      <c r="D65" s="35">
        <f>D64+(D64*-(1-data!AJ65))</f>
        <v>2238818.433736017</v>
      </c>
      <c r="E65" s="35">
        <f>E64+((E64*-(1-data!AJ65)*0.4))+(E64*-(1-data!W65)*0.6)</f>
        <v>2339756.3758105431</v>
      </c>
    </row>
    <row r="66" spans="1:5">
      <c r="A66" t="s">
        <v>144</v>
      </c>
      <c r="B66" s="33">
        <f>B65+(B65*-(1-data!AO66))</f>
        <v>2988428.848789895</v>
      </c>
      <c r="C66" s="35">
        <f>C65+(C65*-(1-data!W66))</f>
        <v>2254703.441565007</v>
      </c>
      <c r="D66" s="35">
        <f>D65+(D65*-(1-data!AJ66))</f>
        <v>2278859.3667245391</v>
      </c>
      <c r="E66" s="35">
        <f>E65+((E65*-(1-data!AJ66)*0.4))+(E65*-(1-data!W66)*0.6)</f>
        <v>2425741.4341266365</v>
      </c>
    </row>
    <row r="67" spans="1:5">
      <c r="A67" t="s">
        <v>145</v>
      </c>
      <c r="B67" s="33">
        <f>B66+(B66*-(1-data!AO67))</f>
        <v>3058092.9486991237</v>
      </c>
      <c r="C67" s="35">
        <f>C66+(C66*-(1-data!W67))</f>
        <v>2276118.077616639</v>
      </c>
      <c r="D67" s="35">
        <f>D66+(D66*-(1-data!AJ67))</f>
        <v>2315446.6979611949</v>
      </c>
      <c r="E67" s="35">
        <f>E66+((E66*-(1-data!AJ67)*0.4))+(E66*-(1-data!W67)*0.6)</f>
        <v>2455143.1180422483</v>
      </c>
    </row>
    <row r="68" spans="1:5">
      <c r="A68" t="s">
        <v>146</v>
      </c>
      <c r="B68" s="33">
        <f>B67+(B67*-(1-data!AO68))</f>
        <v>3073471.7300736685</v>
      </c>
      <c r="C68" s="35">
        <f>C67+(C67*-(1-data!W68))</f>
        <v>2282460.2483255588</v>
      </c>
      <c r="D68" s="35">
        <f>D67+(D67*-(1-data!AJ68))</f>
        <v>2276486.9140402954</v>
      </c>
      <c r="E68" s="35">
        <f>E67+((E67*-(1-data!AJ68)*0.4))+(E67*-(1-data!W68)*0.6)</f>
        <v>2442723.5932381032</v>
      </c>
    </row>
    <row r="69" spans="1:5">
      <c r="A69" t="s">
        <v>147</v>
      </c>
      <c r="B69" s="33">
        <f>B68+(B68*-(1-data!AO69))</f>
        <v>2958740.6248449283</v>
      </c>
      <c r="C69" s="35">
        <f>C68+(C68*-(1-data!W69))</f>
        <v>2135519.153354024</v>
      </c>
      <c r="D69" s="35">
        <f>D68+(D68*-(1-data!AJ69))</f>
        <v>2304779.739227762</v>
      </c>
      <c r="E69" s="35">
        <f>E68+((E68*-(1-data!AJ69)*0.4))+(E68*-(1-data!W69)*0.6)</f>
        <v>2360511.9841878875</v>
      </c>
    </row>
    <row r="70" spans="1:5">
      <c r="A70" t="s">
        <v>148</v>
      </c>
      <c r="B70" s="33">
        <f>B69+(B69*-(1-data!AO70))</f>
        <v>3064069.1916919081</v>
      </c>
      <c r="C70" s="35">
        <f>C69+(C69*-(1-data!W70))</f>
        <v>2285922.5806446215</v>
      </c>
      <c r="D70" s="35">
        <f>D69+(D69*-(1-data!AJ70))</f>
        <v>2291889.5140264402</v>
      </c>
      <c r="E70" s="35">
        <f>E69+((E69*-(1-data!AJ70)*0.4))+(E69*-(1-data!W70)*0.6)</f>
        <v>2454980.9422785281</v>
      </c>
    </row>
    <row r="71" spans="1:5">
      <c r="A71" t="s">
        <v>149</v>
      </c>
      <c r="B71" s="33">
        <f>B70+(B70*-(1-data!AO71))</f>
        <v>3116847.4720203727</v>
      </c>
      <c r="C71" s="35">
        <f>C70+(C70*-(1-data!W71))</f>
        <v>2316745.4183665314</v>
      </c>
      <c r="D71" s="35">
        <f>D70+(D70*-(1-data!AJ71))</f>
        <v>2361542.8239326729</v>
      </c>
      <c r="E71" s="35">
        <f>E70+((E70*-(1-data!AJ71)*0.4))+(E70*-(1-data!W71)*0.6)</f>
        <v>2504686.3133244123</v>
      </c>
    </row>
    <row r="72" spans="1:5">
      <c r="A72" t="s">
        <v>150</v>
      </c>
      <c r="B72" s="33">
        <f>B71+(B71*-(1-data!AO72))</f>
        <v>3182471.5468970556</v>
      </c>
      <c r="C72" s="35">
        <f>C71+(C71*-(1-data!W72))</f>
        <v>2373636.3418321405</v>
      </c>
      <c r="D72" s="35">
        <f>D71+(D71*-(1-data!AJ72))</f>
        <v>2413910.2099187993</v>
      </c>
      <c r="E72" s="35">
        <f>E71+((E71*-(1-data!AJ72)*0.4))+(E71*-(1-data!W72)*0.6)</f>
        <v>2563806.5996590415</v>
      </c>
    </row>
    <row r="73" spans="1:5">
      <c r="A73" t="s">
        <v>151</v>
      </c>
      <c r="B73" s="33">
        <f>B72+(B72*-(1-data!AO73))</f>
        <v>3297741.2860204154</v>
      </c>
      <c r="C73" s="35">
        <f>C72+(C72*-(1-data!W73))</f>
        <v>2465090.8335826835</v>
      </c>
      <c r="D73" s="35">
        <f>D72+(D72*-(1-data!AJ73))</f>
        <v>2424989.8532651691</v>
      </c>
      <c r="E73" s="35">
        <f>E72+((E72*-(1-data!AJ73)*0.4))+(E72*-(1-data!W73)*0.6)</f>
        <v>2627782.6302467468</v>
      </c>
    </row>
    <row r="74" spans="1:5">
      <c r="A74" t="s">
        <v>152</v>
      </c>
      <c r="B74" s="33">
        <f>B73+(B73*-(1-data!AO74))</f>
        <v>3346056.6583952443</v>
      </c>
      <c r="C74" s="35">
        <f>C73+(C73*-(1-data!W74))</f>
        <v>2559387.5354200657</v>
      </c>
      <c r="D74" s="35">
        <f>D73+(D73*-(1-data!AJ74))</f>
        <v>2352813.7643808001</v>
      </c>
      <c r="E74" s="35">
        <f>E73+((E73*-(1-data!AJ74)*0.4))+(E73*-(1-data!W74)*0.6)</f>
        <v>2656809.9429335571</v>
      </c>
    </row>
    <row r="75" spans="1:5">
      <c r="A75" t="s">
        <v>153</v>
      </c>
      <c r="B75" s="33">
        <f>B74+(B74*-(1-data!AO75))</f>
        <v>3479452.570548282</v>
      </c>
      <c r="C75" s="35">
        <f>C74+(C74*-(1-data!W75))</f>
        <v>2714672.9462313629</v>
      </c>
      <c r="D75" s="35">
        <f>D74+(D74*-(1-data!AJ75))</f>
        <v>2372127.9892727952</v>
      </c>
      <c r="E75" s="35">
        <f>E74+((E74*-(1-data!AJ75)*0.4))+(E74*-(1-data!W75)*0.6)</f>
        <v>2762251.6188034224</v>
      </c>
    </row>
    <row r="76" spans="1:5">
      <c r="A76" t="s">
        <v>154</v>
      </c>
      <c r="B76" s="33">
        <f>B75+(B75*-(1-data!AO76))</f>
        <v>3576430.5112035694</v>
      </c>
      <c r="C76" s="35">
        <f>C75+(C75*-(1-data!W76))</f>
        <v>2798494.8577078506</v>
      </c>
      <c r="D76" s="35">
        <f>D75+(D75*-(1-data!AJ76))</f>
        <v>2406390.4251339366</v>
      </c>
      <c r="E76" s="35">
        <f>E75+((E75*-(1-data!AJ76)*0.4))+(E75*-(1-data!W76)*0.6)</f>
        <v>2829385.1421526084</v>
      </c>
    </row>
    <row r="77" spans="1:5">
      <c r="A77" t="s">
        <v>155</v>
      </c>
      <c r="B77" s="33">
        <f>B76+(B76*-(1-data!AO77))</f>
        <v>3696611.9658757127</v>
      </c>
      <c r="C77" s="35">
        <f>C76+(C76*-(1-data!W77))</f>
        <v>2923871.8848508922</v>
      </c>
      <c r="D77" s="35">
        <f>D76+(D76*-(1-data!AJ77))</f>
        <v>2426783.5935026067</v>
      </c>
      <c r="E77" s="35">
        <f>E76+((E76*-(1-data!AJ77)*0.4))+(E76*-(1-data!W77)*0.6)</f>
        <v>2915032.8686013566</v>
      </c>
    </row>
    <row r="78" spans="1:5">
      <c r="A78" t="s">
        <v>156</v>
      </c>
      <c r="B78" s="33">
        <f>B77+(B77*-(1-data!AO78))</f>
        <v>3844608.6126063145</v>
      </c>
      <c r="C78" s="35">
        <f>C77+(C77*-(1-data!W78))</f>
        <v>3118176.0674910843</v>
      </c>
      <c r="D78" s="35">
        <f>D77+(D77*-(1-data!AJ78))</f>
        <v>2436238.3375319918</v>
      </c>
      <c r="E78" s="35">
        <f>E77+((E77*-(1-data!AJ78)*0.4))+(E77*-(1-data!W78)*0.6)</f>
        <v>3035805.7281083167</v>
      </c>
    </row>
    <row r="79" spans="1:5">
      <c r="A79" t="s">
        <v>157</v>
      </c>
      <c r="B79" s="33">
        <f>B78+(B78*-(1-data!AO79))</f>
        <v>3837274.9287593788</v>
      </c>
      <c r="C79" s="35">
        <f>C78+(C78*-(1-data!W79))</f>
        <v>3094494.4412804199</v>
      </c>
      <c r="D79" s="35">
        <f>D78+(D78*-(1-data!AJ79))</f>
        <v>2400584.7962784315</v>
      </c>
      <c r="E79" s="35">
        <f>E78+((E78*-(1-data!AJ79)*0.4))+(E78*-(1-data!W79)*0.6)</f>
        <v>3004200.894838891</v>
      </c>
    </row>
    <row r="80" spans="1:5">
      <c r="A80" t="s">
        <v>158</v>
      </c>
      <c r="B80" s="33">
        <f>B79+(B79*-(1-data!AO80))</f>
        <v>3906252.2047569198</v>
      </c>
      <c r="C80" s="35">
        <f>C79+(C79*-(1-data!W80))</f>
        <v>3200743.2233753786</v>
      </c>
      <c r="D80" s="35">
        <f>D79+(D79*-(1-data!AJ80))</f>
        <v>2396761.6813366101</v>
      </c>
      <c r="E80" s="35">
        <f>E79+((E79*-(1-data!AJ80)*0.4))+(E79*-(1-data!W80)*0.6)</f>
        <v>3064176.2708270876</v>
      </c>
    </row>
    <row r="81" spans="1:5">
      <c r="A81" t="s">
        <v>159</v>
      </c>
      <c r="B81" s="33">
        <f>B80+(B80*-(1-data!AO81))</f>
        <v>4044108.7408793177</v>
      </c>
      <c r="C81" s="35">
        <f>C80+(C80*-(1-data!W81))</f>
        <v>3447508.8209091746</v>
      </c>
      <c r="D81" s="35">
        <f>D80+(D80*-(1-data!AJ81))</f>
        <v>2397213.6844555871</v>
      </c>
      <c r="E81" s="35">
        <f>E80+((E80*-(1-data!AJ81)*0.4))+(E80*-(1-data!W81)*0.6)</f>
        <v>3206149.4898676178</v>
      </c>
    </row>
    <row r="82" spans="1:5">
      <c r="A82" t="s">
        <v>160</v>
      </c>
      <c r="B82" s="33">
        <f>B81+(B81*-(1-data!AO82))</f>
        <v>3719677.8130228631</v>
      </c>
      <c r="C82" s="35">
        <f>C81+(C81*-(1-data!W82))</f>
        <v>2981419.5199374259</v>
      </c>
      <c r="D82" s="35">
        <f>D81+(D81*-(1-data!AJ82))</f>
        <v>2436423.9196257684</v>
      </c>
      <c r="E82" s="35">
        <f>E81+((E81*-(1-data!AJ82)*0.4))+(E81*-(1-data!W82)*0.6)</f>
        <v>2967051.0604414977</v>
      </c>
    </row>
    <row r="83" spans="1:5">
      <c r="A83" t="s">
        <v>161</v>
      </c>
      <c r="B83" s="33">
        <f>B82+(B82*-(1-data!AO83))</f>
        <v>4053890.7599644959</v>
      </c>
      <c r="C83" s="35">
        <f>C82+(C82*-(1-data!W83))</f>
        <v>3388305.0821970506</v>
      </c>
      <c r="D83" s="35">
        <f>D82+(D82*-(1-data!AJ83))</f>
        <v>2508119.2396702697</v>
      </c>
      <c r="E83" s="35">
        <f>E82+((E82*-(1-data!AJ83)*0.4))+(E82*-(1-data!W83)*0.6)</f>
        <v>3244929.7654899945</v>
      </c>
    </row>
    <row r="84" spans="1:5">
      <c r="A84" t="s">
        <v>162</v>
      </c>
      <c r="B84" s="33">
        <f>B83+(B83*-(1-data!AO84))</f>
        <v>4176721.3267603861</v>
      </c>
      <c r="C84" s="35">
        <f>C83+(C83*-(1-data!W84))</f>
        <v>3534138.6666626832</v>
      </c>
      <c r="D84" s="35">
        <f>D83+(D83*-(1-data!AJ84))</f>
        <v>2585371.6663885387</v>
      </c>
      <c r="E84" s="35">
        <f>E83+((E83*-(1-data!AJ84)*0.4))+(E83*-(1-data!W84)*0.6)</f>
        <v>3368706.1212798445</v>
      </c>
    </row>
    <row r="85" spans="1:5">
      <c r="A85" t="s">
        <v>163</v>
      </c>
      <c r="B85" s="33">
        <f>B84+(B84*-(1-data!AO85))</f>
        <v>4223987.807355185</v>
      </c>
      <c r="C85" s="35">
        <f>C84+(C84*-(1-data!W85))</f>
        <v>3594150.6314885635</v>
      </c>
      <c r="D85" s="35">
        <f>D84+(D84*-(1-data!AJ85))</f>
        <v>2644052.0826346404</v>
      </c>
      <c r="E85" s="35">
        <f>E84+((E84*-(1-data!AJ85)*0.4))+(E84*-(1-data!W85)*0.6)</f>
        <v>3433611.7409718218</v>
      </c>
    </row>
    <row r="86" spans="1:5">
      <c r="A86" t="s">
        <v>164</v>
      </c>
      <c r="B86" s="33">
        <f>B85+(B85*-(1-data!AO86))</f>
        <v>4464415.7811456667</v>
      </c>
      <c r="C86" s="35">
        <f>C85+(C85*-(1-data!W86))</f>
        <v>3920137.2035708157</v>
      </c>
      <c r="D86" s="35">
        <f>D85+(D85*-(1-data!AJ86))</f>
        <v>2648802.7102702945</v>
      </c>
      <c r="E86" s="35">
        <f>E85+((E85*-(1-data!AJ86)*0.4))+(E85*-(1-data!W86)*0.6)</f>
        <v>3622934.934124318</v>
      </c>
    </row>
    <row r="87" spans="1:5">
      <c r="A87" t="s">
        <v>165</v>
      </c>
      <c r="B87" s="33">
        <f>B86+(B86*-(1-data!AO87))</f>
        <v>3868531.7203214499</v>
      </c>
      <c r="C87" s="35">
        <f>C86+(C86*-(1-data!W87))</f>
        <v>3151883.161905528</v>
      </c>
      <c r="D87" s="35">
        <f>D86+(D86*-(1-data!AJ87))</f>
        <v>2732173.6376512586</v>
      </c>
      <c r="E87" s="35">
        <f>E86+((E86*-(1-data!AJ87)*0.4))+(E86*-(1-data!W87)*0.6)</f>
        <v>3242541.9477506499</v>
      </c>
    </row>
    <row r="88" spans="1:5">
      <c r="A88" t="s">
        <v>166</v>
      </c>
      <c r="B88" s="33">
        <f>B87+(B87*-(1-data!AO88))</f>
        <v>4391512.5823026113</v>
      </c>
      <c r="C88" s="35">
        <f>C87+(C87*-(1-data!W88))</f>
        <v>3799387.3618943836</v>
      </c>
      <c r="D88" s="35">
        <f>D87+(D87*-(1-data!AJ88))</f>
        <v>2811282.3754182206</v>
      </c>
      <c r="E88" s="35">
        <f>E87+((E87*-(1-data!AJ88)*0.4))+(E87*-(1-data!W88)*0.6)</f>
        <v>3679773.5900071864</v>
      </c>
    </row>
    <row r="89" spans="1:5">
      <c r="A89" t="s">
        <v>167</v>
      </c>
      <c r="B89" s="33">
        <f>B88+(B88*-(1-data!AO89))</f>
        <v>4630437.5590428011</v>
      </c>
      <c r="C89" s="35">
        <f>C88+(C88*-(1-data!W89))</f>
        <v>4138654.2219116036</v>
      </c>
      <c r="D89" s="35">
        <f>D88+(D88*-(1-data!AJ89))</f>
        <v>2828700.4726972911</v>
      </c>
      <c r="E89" s="35">
        <f>E88+((E88*-(1-data!AJ89)*0.4))+(E88*-(1-data!W89)*0.6)</f>
        <v>3886044.7806449644</v>
      </c>
    </row>
    <row r="90" spans="1:5">
      <c r="A90" t="s">
        <v>168</v>
      </c>
      <c r="B90" s="33">
        <f>B89+(B89*-(1-data!AO90))</f>
        <v>5084712.9957928965</v>
      </c>
      <c r="C90" s="35">
        <f>C89+(C89*-(1-data!W90))</f>
        <v>4641434.1488760933</v>
      </c>
      <c r="D90" s="35">
        <f>D89+(D89*-(1-data!AJ90))</f>
        <v>2847605.6668965314</v>
      </c>
      <c r="E90" s="35">
        <f>E89+((E89*-(1-data!AJ90)*0.4))+(E89*-(1-data!W90)*0.6)</f>
        <v>4179688.6644967822</v>
      </c>
    </row>
    <row r="91" spans="1:5">
      <c r="A91" t="s">
        <v>169</v>
      </c>
      <c r="B91" s="33">
        <f>B90+(B90*-(1-data!AO91))</f>
        <v>5262106.6592637906</v>
      </c>
      <c r="C91" s="35">
        <f>C90+(C90*-(1-data!W91))</f>
        <v>4928017.5079798354</v>
      </c>
      <c r="D91" s="35">
        <f>D90+(D90*-(1-data!AJ91))</f>
        <v>2751562.12218301</v>
      </c>
      <c r="E91" s="35">
        <f>E90+((E90*-(1-data!AJ91)*0.4))+(E90*-(1-data!W91)*0.6)</f>
        <v>4278143.7913161749</v>
      </c>
    </row>
    <row r="92" spans="1:5">
      <c r="A92" t="s">
        <v>170</v>
      </c>
      <c r="B92" s="33">
        <f>B91+(B91*-(1-data!AO92))</f>
        <v>5537242.1949973125</v>
      </c>
      <c r="C92" s="35">
        <f>C91+(C91*-(1-data!W92))</f>
        <v>5349263.1451823357</v>
      </c>
      <c r="D92" s="35">
        <f>D91+(D91*-(1-data!AJ92))</f>
        <v>2801928.3288124297</v>
      </c>
      <c r="E92" s="35">
        <f>E91+((E91*-(1-data!AJ92)*0.4))+(E91*-(1-data!W92)*0.6)</f>
        <v>4528884.4143513972</v>
      </c>
    </row>
    <row r="93" spans="1:5">
      <c r="A93" t="s">
        <v>171</v>
      </c>
      <c r="B93" s="33">
        <f>B92+(B92*-(1-data!AO93))</f>
        <v>5577918.7270721374</v>
      </c>
      <c r="C93" s="35">
        <f>C92+(C92*-(1-data!W93))</f>
        <v>5380394.1358645391</v>
      </c>
      <c r="D93" s="35">
        <f>D92+(D92*-(1-data!AJ93))</f>
        <v>2803381.2979141371</v>
      </c>
      <c r="E93" s="35">
        <f>E92+((E92*-(1-data!AJ93)*0.4))+(E92*-(1-data!W93)*0.6)</f>
        <v>4545637.8046415979</v>
      </c>
    </row>
    <row r="94" spans="1:5">
      <c r="A94" t="s">
        <v>172</v>
      </c>
      <c r="B94" s="33">
        <f>B93+(B93*-(1-data!AO94))</f>
        <v>5880260.0725402553</v>
      </c>
      <c r="C94" s="35">
        <f>C93+(C93*-(1-data!W94))</f>
        <v>5973701.8679100433</v>
      </c>
      <c r="D94" s="35">
        <f>D93+(D93*-(1-data!AJ94))</f>
        <v>2803695.7698505223</v>
      </c>
      <c r="E94" s="35">
        <f>E93+((E93*-(1-data!AJ94)*0.4))+(E93*-(1-data!W94)*0.6)</f>
        <v>4846596.1735540843</v>
      </c>
    </row>
    <row r="95" spans="1:5">
      <c r="A95" t="s">
        <v>173</v>
      </c>
      <c r="B95" s="33">
        <f>B94+(B94*-(1-data!AO95))</f>
        <v>5664895.312975212</v>
      </c>
      <c r="C95" s="35">
        <f>C94+(C94*-(1-data!W95))</f>
        <v>5698993.8233880112</v>
      </c>
      <c r="D95" s="35">
        <f>D94+(D94*-(1-data!AJ95))</f>
        <v>2637330.3180894786</v>
      </c>
      <c r="E95" s="35">
        <f>E94+((E94*-(1-data!AJ95)*0.4))+(E94*-(1-data!W95)*0.6)</f>
        <v>4597835.3955884725</v>
      </c>
    </row>
    <row r="96" spans="1:5">
      <c r="A96" t="s">
        <v>174</v>
      </c>
      <c r="B96" s="33">
        <f>B95+(B95*-(1-data!AO96))</f>
        <v>5087602.9676281288</v>
      </c>
      <c r="C96" s="35">
        <f>C95+(C95*-(1-data!W96))</f>
        <v>4781399.3809482837</v>
      </c>
      <c r="D96" s="35">
        <f>D95+(D95*-(1-data!AJ96))</f>
        <v>2513542.754104597</v>
      </c>
      <c r="E96" s="35">
        <f>E95+((E95*-(1-data!AJ96)*0.4))+(E95*-(1-data!W96)*0.6)</f>
        <v>4067334.3013597382</v>
      </c>
    </row>
    <row r="97" spans="1:5">
      <c r="A97" t="s">
        <v>175</v>
      </c>
      <c r="B97" s="33">
        <f>B96+(B96*-(1-data!AO97))</f>
        <v>4885874.9904016573</v>
      </c>
      <c r="C97" s="35">
        <f>C96+(C96*-(1-data!W97))</f>
        <v>4547926.3444409622</v>
      </c>
      <c r="D97" s="35">
        <f>D96+(D96*-(1-data!AJ97))</f>
        <v>2394061.3438601955</v>
      </c>
      <c r="E97" s="35">
        <f>E96+((E96*-(1-data!AJ97)*0.4))+(E96*-(1-data!W97)*0.6)</f>
        <v>3870834.5216374532</v>
      </c>
    </row>
    <row r="98" spans="1:5">
      <c r="A98" t="s">
        <v>176</v>
      </c>
      <c r="B98" s="33">
        <f>B97+(B97*-(1-data!AO98))</f>
        <v>5136953.9734434998</v>
      </c>
      <c r="C98" s="35">
        <f>C97+(C97*-(1-data!W98))</f>
        <v>4891795.2446213206</v>
      </c>
      <c r="D98" s="35">
        <f>D97+(D97*-(1-data!AJ98))</f>
        <v>2438922.1966476948</v>
      </c>
      <c r="E98" s="35">
        <f>E97+((E97*-(1-data!AJ98)*0.4))+(E97*-(1-data!W98)*0.6)</f>
        <v>4075452.1784366588</v>
      </c>
    </row>
    <row r="99" spans="1:5">
      <c r="A99" t="s">
        <v>177</v>
      </c>
      <c r="B99" s="33">
        <f>B98+(B98*-(1-data!AO99))</f>
        <v>5341816.3365845876</v>
      </c>
      <c r="C99" s="35">
        <f>C98+(C98*-(1-data!W99))</f>
        <v>5258491.1814577142</v>
      </c>
      <c r="D99" s="35">
        <f>D98+(D98*-(1-data!AJ99))</f>
        <v>2511284.7276661247</v>
      </c>
      <c r="E99" s="35">
        <f>E98+((E98*-(1-data!AJ99)*0.4))+(E98*-(1-data!W99)*0.6)</f>
        <v>4307120.469617378</v>
      </c>
    </row>
    <row r="100" spans="1:5">
      <c r="A100" t="s">
        <v>178</v>
      </c>
      <c r="B100" s="33">
        <f>B99+(B99*-(1-data!AO100))</f>
        <v>5524738.783138955</v>
      </c>
      <c r="C100" s="35">
        <f>C99+(C99*-(1-data!W100))</f>
        <v>5718247.9876027424</v>
      </c>
      <c r="D100" s="35">
        <f>D99+(D99*-(1-data!AJ100))</f>
        <v>2490068.035268913</v>
      </c>
      <c r="E100" s="35">
        <f>E99+((E99*-(1-data!AJ100)*0.4))+(E99*-(1-data!W100)*0.6)</f>
        <v>4518511.2432508506</v>
      </c>
    </row>
    <row r="101" spans="1:5">
      <c r="A101" t="s">
        <v>179</v>
      </c>
      <c r="B101" s="33">
        <f>B100+(B100*-(1-data!AO101))</f>
        <v>5369541.8240410713</v>
      </c>
      <c r="C101" s="35">
        <f>C100+(C100*-(1-data!W101))</f>
        <v>5531035.9744988708</v>
      </c>
      <c r="D101" s="35">
        <f>D100+(D100*-(1-data!AJ101))</f>
        <v>2409600.4084465904</v>
      </c>
      <c r="E101" s="35">
        <f>E100+((E100*-(1-data!AJ101)*0.4))+(E100*-(1-data!W101)*0.6)</f>
        <v>4371344.1737287939</v>
      </c>
    </row>
    <row r="102" spans="1:5">
      <c r="A102" t="s">
        <v>180</v>
      </c>
      <c r="B102" s="33">
        <f>B101+(B101*-(1-data!AO102))</f>
        <v>5797585.1551697385</v>
      </c>
      <c r="C102" s="35">
        <f>C101+(C101*-(1-data!W102))</f>
        <v>6177701.5657559726</v>
      </c>
      <c r="D102" s="35">
        <f>D101+(D101*-(1-data!AJ102))</f>
        <v>2573881.4223164888</v>
      </c>
      <c r="E102" s="35">
        <f>E101+((E101*-(1-data!AJ102)*0.4))+(E101*-(1-data!W102)*0.6)</f>
        <v>4797203.0164324837</v>
      </c>
    </row>
    <row r="103" spans="1:5">
      <c r="A103" t="s">
        <v>188</v>
      </c>
      <c r="B103" s="33">
        <f>B102+(B102*-(1-data!AO103))</f>
        <v>6060357.2879579933</v>
      </c>
      <c r="C103" s="35">
        <f>C102+(C102*-(1-data!W103))</f>
        <v>6829785.5571660511</v>
      </c>
      <c r="D103" s="35">
        <f>D102+(D102*-(1-data!AJ103))</f>
        <v>2553891.2568915901</v>
      </c>
      <c r="E103" s="35">
        <f>E102+((E102*-(1-data!AJ103)*0.4))+(E102*-(1-data!W103)*0.6)</f>
        <v>5086119.6618679566</v>
      </c>
    </row>
    <row r="104" spans="1:5">
      <c r="A104" t="s">
        <v>189</v>
      </c>
      <c r="B104" s="33">
        <f>B103+(B103*-(1-data!AO104))</f>
        <v>6123558.6948892269</v>
      </c>
      <c r="C104" s="35">
        <f>C103+(C103*-(1-data!W104))</f>
        <v>7122345.9156186935</v>
      </c>
      <c r="D104" s="35">
        <f>D103+(D103*-(1-data!AJ104))</f>
        <v>2555548.9738684441</v>
      </c>
      <c r="E104" s="35">
        <f>E103+((E103*-(1-data!AJ104)*0.4))+(E103*-(1-data!W104)*0.6)</f>
        <v>5218161.4740697118</v>
      </c>
    </row>
    <row r="105" spans="1:5">
      <c r="A105" t="s">
        <v>190</v>
      </c>
      <c r="B105" s="33">
        <f>B104+(B104*-(1-data!AO105))</f>
        <v>6469393.3953456962</v>
      </c>
      <c r="C105" s="35">
        <f>C104+(C104*-(1-data!W105))</f>
        <v>7541636.4218909563</v>
      </c>
      <c r="D105" s="35">
        <f>D104+(D104*-(1-data!AJ105))</f>
        <v>2688348.9857466733</v>
      </c>
      <c r="E105" s="35">
        <f>E104+((E104*-(1-data!AJ105)*0.4))+(E104*-(1-data!W105)*0.6)</f>
        <v>5510941.9426582009</v>
      </c>
    </row>
    <row r="106" spans="1:5">
      <c r="A106" t="s">
        <v>191</v>
      </c>
      <c r="B106" s="33">
        <f>B105+(B105*-(1-data!AO106))</f>
        <v>6448997.0156825325</v>
      </c>
      <c r="C106" s="35">
        <f>C105+(C105*-(1-data!W106))</f>
        <v>7723292.3569993824</v>
      </c>
      <c r="D106" s="35">
        <f>D105+(D105*-(1-data!AJ106))</f>
        <v>2606018.6569914948</v>
      </c>
      <c r="E106" s="35">
        <f>E105+((E105*-(1-data!AJ106)*0.4))+(E105*-(1-data!W106)*0.6)</f>
        <v>5523078.6694711661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0x00041BB9609029574BB48B0D67EE7C5EF0</ContentTypeId>
    <TemplateUrl xmlns="http://schemas.microsoft.com/sharepoint/v3" xsi:nil="true"/>
    <RISState xmlns="60B91B04-2990-4B57-B48B-0D67EE7C5EF0" xsi:nil="true"/>
    <RISOtherType xmlns="60B91B04-2990-4B57-B48B-0D67EE7C5EF0" xsi:nil="true"/>
    <RISGuid xmlns="60B91B04-2990-4B57-B48B-0D67EE7C5EF0">fdf4665b-40e8-4293-8614-67cad26e7e32</RISGuid>
    <RISCreatedBy xmlns="60B91B04-2990-4B57-B48B-0D67EE7C5EF0" xsi:nil="true"/>
    <RISSaveFlagAdmin xmlns="60B91B04-2990-4B57-B48B-0D67EE7C5EF0" xsi:nil="true"/>
    <RISPRelatedType xmlns="60B91B04-2990-4B57-B48B-0D67EE7C5EF0">File</RISPRelatedType>
    <_SourceUrl xmlns="http://schemas.microsoft.com/sharepoint/v3" xsi:nil="true"/>
    <RISProductID xmlns="60B91B04-2990-4B57-B48B-0D67EE7C5EF0">53261</RISProductID>
    <RISWCMFlag xmlns="60B91B04-2990-4B57-B48B-0D67EE7C5EF0">New</RISWCMFlag>
    <RISCreateDate xmlns="60B91B04-2990-4B57-B48B-0D67EE7C5EF0" xsi:nil="true"/>
    <RISEmbargoDate xmlns="60B91B04-2990-4B57-B48B-0D67EE7C5EF0" xsi:nil="true"/>
    <RISModifiedDate xmlns="60B91B04-2990-4B57-B48B-0D67EE7C5EF0" xsi:nil="true"/>
    <xd_ProgID xmlns="http://schemas.microsoft.com/sharepoint/v3" xsi:nil="true"/>
    <RISAccessLevel xmlns="60B91B04-2990-4B57-B48B-0D67EE7C5EF0" xsi:nil="true"/>
    <RISPrimaryCitation xmlns="60B91B04-2990-4B57-B48B-0D67EE7C5EF0" xsi:nil="true"/>
    <RISUserType xmlns="60B91B04-2990-4B57-B48B-0D67EE7C5EF0" xsi:nil="true"/>
    <RISVisibility xmlns="60B91B04-2990-4B57-B48B-0D67EE7C5EF0" xsi:nil="true"/>
    <RISManuscriptType xmlns="60B91B04-2990-4B57-B48B-0D67EE7C5EF0" xsi:nil="true"/>
    <RISModifiedBy xmlns="60B91B04-2990-4B57-B48B-0D67EE7C5EF0" xsi:nil="true"/>
    <RISIncludeinFRProfile xmlns="60B91B04-2990-4B57-B48B-0D67EE7C5EF0" xsi:nil="true"/>
    <RISSendToDash xmlns="60B91B04-2990-4B57-B48B-0D67EE7C5EF0" xsi:nil="true"/>
    <RISDisplayName xmlns="60B91B04-2990-4B57-B48B-0D67EE7C5EF0">Cook County Exhibits 218-030.xlsx</RISDisplayName>
    <RISSaveFlag xmlns="60B91B04-2990-4B57-B48B-0D67EE7C5EF0">Draft</RISSaveFlag>
    <Order xmlns="http://schemas.microsoft.com/sharepoint/v3" xsi:nil="true"/>
    <_SharedFileIndex xmlns="http://schemas.microsoft.com/sharepoint/v3" xsi:nil="true"/>
    <RISPersonID xmlns="60B91B04-2990-4B57-B48B-0D67EE7C5EF0">773720</RISPersonID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ublication Files" ma:contentTypeID="0x00041BB9609029574BB48B0D67EE7C5EF0" ma:contentTypeVersion="" ma:contentTypeDescription="" ma:contentTypeScope="" ma:versionID="5315c70c70d028aec2ac959b5fb81a83">
  <xsd:schema xmlns:xsd="http://www.w3.org/2001/XMLSchema" xmlns:xs="http://www.w3.org/2001/XMLSchema" xmlns:p="http://schemas.microsoft.com/office/2006/metadata/properties" xmlns:ns1="http://schemas.microsoft.com/sharepoint/v3" xmlns:ns2="60B91B04-2990-4B57-B48B-0D67EE7C5EF0" targetNamespace="http://schemas.microsoft.com/office/2006/metadata/properties" ma:root="true" ma:fieldsID="61c8bcacd5ab5ce0727aeccdcf09618e" ns1:_="" ns2:_="">
    <xsd:import namespace="http://schemas.microsoft.com/sharepoint/v3"/>
    <xsd:import namespace="60B91B04-2990-4B57-B48B-0D67EE7C5EF0"/>
    <xsd:element name="properties">
      <xsd:complexType>
        <xsd:sequence>
          <xsd:element name="documentManagement">
            <xsd:complexType>
              <xsd:all>
                <xsd:element ref="ns1:ContentTypeId" minOccurs="0"/>
                <xsd:element ref="ns1:_ModerationComments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TemplateUrl" minOccurs="0"/>
                <xsd:element ref="ns1:xd_ProgID" minOccurs="0"/>
                <xsd:element ref="ns1:xd_Signature" minOccurs="0"/>
                <xsd:element ref="ns2:RISManuscriptType" minOccurs="0"/>
                <xsd:element ref="ns2:RISOtherType" minOccurs="0"/>
                <xsd:element ref="ns2:RISAccessLevel" minOccurs="0"/>
                <xsd:element ref="ns2:RISEmbargoDate" minOccurs="0"/>
                <xsd:element ref="ns2:RISSendToDash" minOccurs="0"/>
                <xsd:element ref="ns2:RISProductID" minOccurs="0"/>
                <xsd:element ref="ns2:RISPrimaryCitation" minOccurs="0"/>
                <xsd:element ref="ns2:RISDisplayName" minOccurs="0"/>
                <xsd:element ref="ns2:RISSaveFlag" minOccurs="0"/>
                <xsd:element ref="ns2:RISUserType" minOccurs="0"/>
                <xsd:element ref="ns2:RISSaveFlagAdmin" minOccurs="0"/>
                <xsd:element ref="ns2:RISState" minOccurs="0"/>
                <xsd:element ref="ns2:RISWCMFlag" minOccurs="0"/>
                <xsd:element ref="ns2:RISCreateDate" minOccurs="0"/>
                <xsd:element ref="ns2:RISModifiedDate" minOccurs="0"/>
                <xsd:element ref="ns2:RISCreatedBy" minOccurs="0"/>
                <xsd:element ref="ns2:RISModifiedBy" minOccurs="0"/>
                <xsd:element ref="ns2:RISVisibility" minOccurs="0"/>
                <xsd:element ref="ns2:RISIncludeinFRProfile" minOccurs="0"/>
                <xsd:element ref="ns2:RISGuid" minOccurs="0"/>
                <xsd:element ref="ns2:RISPersonID" minOccurs="0"/>
                <xsd:element ref="ns2:RISPRelatedType" minOccurs="0"/>
                <xsd:element ref="ns1: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Restricted" minOccurs="0"/>
                <xsd:element ref="ns1:ContentVersion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ParentUniqueId" minOccurs="0"/>
                <xsd:element ref="ns1:Stream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ntentTypeId" ma:index="0" nillable="true" ma:displayName="Content Type ID" ma:hidden="true" ma:internalName="ContentTypeId" ma:readOnly="true">
      <xsd:simpleType>
        <xsd:restriction base="dms:Unknown"/>
      </xsd:simpleType>
    </xsd:element>
    <xsd:element name="_ModerationComments" ma:index="1" nillable="true" ma:displayName="Approver Comments" ma:hidden="true" ma:internalName="_ModerationComments" ma:readOnly="true">
      <xsd:simpleType>
        <xsd:restriction base="dms:Note"/>
      </xsd:simpleType>
    </xsd:element>
    <xsd:element name="File_x0020_Type" ma:index="5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6" nillable="true" ma:displayName="HTML File Type" ma:hidden="true" ma:internalName="HTML_x0020_File_x0020_Type" ma:readOnly="true">
      <xsd:simpleType>
        <xsd:restriction base="dms:Text"/>
      </xsd:simpleType>
    </xsd:element>
    <xsd:element name="_SourceUrl" ma:index="7" nillable="true" ma:displayName="Source URL" ma:hidden="true" ma:internalName="_SourceUrl">
      <xsd:simpleType>
        <xsd:restriction base="dms:Text"/>
      </xsd:simpleType>
    </xsd:element>
    <xsd:element name="_SharedFileIndex" ma:index="8" nillable="true" ma:displayName="Shared File Index" ma:hidden="true" ma:internalName="_SharedFileIndex">
      <xsd:simpleType>
        <xsd:restriction base="dms:Text"/>
      </xsd:simpleType>
    </xsd:element>
    <xsd:element name="TemplateUrl" ma:index="10" nillable="true" ma:displayName="Template Link" ma:hidden="true" ma:internalName="TemplateUrl">
      <xsd:simpleType>
        <xsd:restriction base="dms:Text"/>
      </xsd:simpleType>
    </xsd:element>
    <xsd:element name="xd_ProgID" ma:index="11" nillable="true" ma:displayName="HTML File Link" ma:hidden="true" ma:internalName="xd_ProgID">
      <xsd:simpleType>
        <xsd:restriction base="dms:Text"/>
      </xsd:simpleType>
    </xsd:element>
    <xsd:element name="xd_Signature" ma:index="12" nillable="true" ma:displayName="Is Signed" ma:hidden="true" ma:internalName="xd_Signature" ma:readOnly="true">
      <xsd:simpleType>
        <xsd:restriction base="dms:Boolean"/>
      </xsd:simpleType>
    </xsd:element>
    <xsd:element name="ID" ma:index="35" nillable="true" ma:displayName="ID" ma:internalName="ID" ma:readOnly="true">
      <xsd:simpleType>
        <xsd:restriction base="dms:Unknown"/>
      </xsd:simpleType>
    </xsd:element>
    <xsd:element name="Author" ma:index="38" nillable="true" ma:displayName="Created By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40" nillable="true" ma:displayName="Modified By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41" nillable="true" ma:displayName="Has Copy Destinations" ma:hidden="true" ma:internalName="_HasCopyDestinations" ma:readOnly="true">
      <xsd:simpleType>
        <xsd:restriction base="dms:Boolean"/>
      </xsd:simpleType>
    </xsd:element>
    <xsd:element name="_CopySource" ma:index="42" nillable="true" ma:displayName="Copy Source" ma:internalName="_CopySource" ma:readOnly="true">
      <xsd:simpleType>
        <xsd:restriction base="dms:Text"/>
      </xsd:simpleType>
    </xsd:element>
    <xsd:element name="_ModerationStatus" ma:index="43" nillable="true" ma:displayName="Approval Status" ma:default="0" ma:hidden="true" ma:internalName="_ModerationStatus" ma:readOnly="true">
      <xsd:simpleType>
        <xsd:restriction base="dms:Unknown"/>
      </xsd:simpleType>
    </xsd:element>
    <xsd:element name="FileRef" ma:index="44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DirRef" ma:index="45" nillable="true" ma:displayName="Path" ma:hidden="true" ma:list="Docs" ma:internalName="FileDirRef" ma:readOnly="true" ma:showField="DirName">
      <xsd:simpleType>
        <xsd:restriction base="dms:Lookup"/>
      </xsd:simpleType>
    </xsd:element>
    <xsd:element name="Last_x0020_Modified" ma:index="46" nillable="true" ma:displayName="Modified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47" nillable="true" ma:displayName="Created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48" nillable="true" ma:displayName="File Size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49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SortBehavior" ma:index="50" nillable="true" ma:displayName="Sort Type" ma:hidden="true" ma:list="Docs" ma:internalName="SortBehavior" ma:readOnly="true" ma:showField="SortBehavior">
      <xsd:simpleType>
        <xsd:restriction base="dms:Lookup"/>
      </xsd:simpleType>
    </xsd:element>
    <xsd:element name="CheckedOutUserId" ma:index="52" nillable="true" ma:displayName="ID of the User who has the item Checked Ou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53" nillable="true" ma:displayName="Is Checked out to local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54" nillable="true" ma:displayName="Checked Out T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55" nillable="true" ma:displayName="Unique Id" ma:hidden="true" ma:list="Docs" ma:internalName="UniqueId" ma:readOnly="true" ma:showField="UniqueId">
      <xsd:simpleType>
        <xsd:restriction base="dms:Lookup"/>
      </xsd:simpleType>
    </xsd:element>
    <xsd:element name="SyncClientId" ma:index="56" nillable="true" ma:displayName="Client Id" ma:hidden="true" ma:list="Docs" ma:internalName="SyncClientId" ma:readOnly="true" ma:showField="SyncClientId">
      <xsd:simpleType>
        <xsd:restriction base="dms:Lookup"/>
      </xsd:simpleType>
    </xsd:element>
    <xsd:element name="ProgId" ma:index="57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58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59" nillable="true" ma:displayName="Virus Status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60" nillable="true" ma:displayName="Checked Out T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61" nillable="true" ma:displayName="Check In Comment" ma:format="TRUE" ma:list="Docs" ma:internalName="_CheckinComment" ma:readOnly="true" ma:showField="CheckinComment">
      <xsd:simpleType>
        <xsd:restriction base="dms:Lookup"/>
      </xsd:simpleType>
    </xsd:element>
    <xsd:element name="MetaInfo" ma:index="74" nillable="true" ma:displayName="Property Bag" ma:hidden="true" ma:list="Docs" ma:internalName="MetaInfo" ma:showField="MetaInfo">
      <xsd:simpleType>
        <xsd:restriction base="dms:Lookup"/>
      </xsd:simpleType>
    </xsd:element>
    <xsd:element name="_Level" ma:index="75" nillable="true" ma:displayName="Level" ma:hidden="true" ma:internalName="_Level" ma:readOnly="true">
      <xsd:simpleType>
        <xsd:restriction base="dms:Unknown"/>
      </xsd:simpleType>
    </xsd:element>
    <xsd:element name="_IsCurrentVersion" ma:index="76" nillable="true" ma:displayName="Is Current Version" ma:hidden="true" ma:internalName="_IsCurrentVersion" ma:readOnly="true">
      <xsd:simpleType>
        <xsd:restriction base="dms:Boolean"/>
      </xsd:simpleType>
    </xsd:element>
    <xsd:element name="ItemChildCount" ma:index="77" nillable="true" ma:displayName="Item Child Count" ma:hidden="true" ma:list="Docs" ma:internalName="ItemChildCount" ma:readOnly="true" ma:showField="ItemChildCount">
      <xsd:simpleType>
        <xsd:restriction base="dms:Lookup"/>
      </xsd:simpleType>
    </xsd:element>
    <xsd:element name="FolderChildCount" ma:index="78" nillable="true" ma:displayName="Folder Child Count" ma:hidden="true" ma:list="Docs" ma:internalName="FolderChildCount" ma:readOnly="true" ma:showField="FolderChildCount">
      <xsd:simpleType>
        <xsd:restriction base="dms:Lookup"/>
      </xsd:simpleType>
    </xsd:element>
    <xsd:element name="Restricted" ma:index="79" nillable="true" ma:displayName="Restricted" ma:hidden="true" ma:list="Docs" ma:internalName="Restricted" ma:readOnly="true" ma:showField="Restricted">
      <xsd:simpleType>
        <xsd:restriction base="dms:Lookup"/>
      </xsd:simpleType>
    </xsd:element>
    <xsd:element name="ContentVersion" ma:index="80" nillable="true" ma:displayName="$Resources:core,Content_Version;" ma:hidden="true" ma:list="Docs" ma:internalName="ContentVersion" ma:readOnly="true" ma:showField="ContentVersion">
      <xsd:simpleType>
        <xsd:restriction base="dms:Lookup"/>
      </xsd:simpleType>
    </xsd:element>
    <xsd:element name="AppAuthor" ma:index="81" nillable="true" ma:displayName="App Created By" ma:list="AppPrincipals" ma:internalName="AppAuthor" ma:readOnly="true" ma:showField="Title">
      <xsd:simpleType>
        <xsd:restriction base="dms:Lookup"/>
      </xsd:simpleType>
    </xsd:element>
    <xsd:element name="AppEditor" ma:index="82" nillable="true" ma:displayName="App Modified By" ma:list="AppPrincipals" ma:internalName="AppEditor" ma:readOnly="true" ma:showField="Title">
      <xsd:simpleType>
        <xsd:restriction base="dms:Lookup"/>
      </xsd:simpleType>
    </xsd:element>
    <xsd:element name="owshiddenversion" ma:index="86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87" nillable="true" ma:displayName="UI Version" ma:hidden="true" ma:internalName="_UIVersion" ma:readOnly="true">
      <xsd:simpleType>
        <xsd:restriction base="dms:Unknown"/>
      </xsd:simpleType>
    </xsd:element>
    <xsd:element name="_UIVersionString" ma:index="88" nillable="true" ma:displayName="Version" ma:internalName="_UIVersionString" ma:readOnly="true">
      <xsd:simpleType>
        <xsd:restriction base="dms:Text"/>
      </xsd:simpleType>
    </xsd:element>
    <xsd:element name="InstanceID" ma:index="89" nillable="true" ma:displayName="Instance ID" ma:hidden="true" ma:internalName="InstanceID" ma:readOnly="true">
      <xsd:simpleType>
        <xsd:restriction base="dms:Unknown"/>
      </xsd:simpleType>
    </xsd:element>
    <xsd:element name="Order" ma:index="90" nillable="true" ma:displayName="Order" ma:hidden="true" ma:internalName="Order">
      <xsd:simpleType>
        <xsd:restriction base="dms:Number"/>
      </xsd:simpleType>
    </xsd:element>
    <xsd:element name="GUID" ma:index="91" nillable="true" ma:displayName="GUID" ma:hidden="true" ma:internalName="GUID" ma:readOnly="true">
      <xsd:simpleType>
        <xsd:restriction base="dms:Unknown"/>
      </xsd:simpleType>
    </xsd:element>
    <xsd:element name="WorkflowVersion" ma:index="92" nillable="true" ma:displayName="Workflow Version" ma:hidden="true" ma:internalName="WorkflowVersion" ma:readOnly="true">
      <xsd:simpleType>
        <xsd:restriction base="dms:Unknown"/>
      </xsd:simpleType>
    </xsd:element>
    <xsd:element name="WorkflowInstanceID" ma:index="93" nillable="true" ma:displayName="Workflow Instance ID" ma:hidden="true" ma:internalName="WorkflowInstanceID" ma:readOnly="true">
      <xsd:simpleType>
        <xsd:restriction base="dms:Unknown"/>
      </xsd:simpleType>
    </xsd:element>
    <xsd:element name="ParentVersionString" ma:index="94" nillable="true" ma:displayName="Source Version (Converted Doc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95" nillable="true" ma:displayName="Source Name (Converted Doc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96" nillable="true" ma:displayName="Document Concurrency Number" ma:hidden="true" ma:list="Docs" ma:internalName="DocConcurrencyNumber" ma:readOnly="true" ma:showField="DocConcurrencyNumber">
      <xsd:simpleType>
        <xsd:restriction base="dms:Lookup"/>
      </xsd:simpleType>
    </xsd:element>
    <xsd:element name="ParentUniqueId" ma:index="97" nillable="true" ma:displayName="Document Parent Identifier" ma:hidden="true" ma:list="Docs" ma:internalName="ParentUniqueId" ma:readOnly="true" ma:showField="ParentUniqueId">
      <xsd:simpleType>
        <xsd:restriction base="dms:Lookup"/>
      </xsd:simpleType>
    </xsd:element>
    <xsd:element name="StreamHash" ma:index="98" nillable="true" ma:displayName="Document Stream Hash" ma:hidden="true" ma:list="Docs" ma:internalName="StreamHash" ma:readOnly="true" ma:showField="StreamHash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B91B04-2990-4B57-B48B-0D67EE7C5EF0" elementFormDefault="qualified">
    <xsd:import namespace="http://schemas.microsoft.com/office/2006/documentManagement/types"/>
    <xsd:import namespace="http://schemas.microsoft.com/office/infopath/2007/PartnerControls"/>
    <xsd:element name="RISManuscriptType" ma:index="13" nillable="true" ma:displayName="Manuscript Type" ma:format="Dropdown" ma:internalName="RISManuscriptType">
      <xsd:simpleType>
        <xsd:restriction base="dms:Choice">
          <xsd:enumeration value="Author's original"/>
          <xsd:enumeration value="Author's final version"/>
          <xsd:enumeration value="Proof"/>
          <xsd:enumeration value="Published version"/>
          <xsd:enumeration value="Other"/>
        </xsd:restriction>
      </xsd:simpleType>
    </xsd:element>
    <xsd:element name="RISOtherType" ma:index="14" nillable="true" ma:displayName="Type" ma:internalName="RISOtherType">
      <xsd:simpleType>
        <xsd:restriction base="dms:Text">
          <xsd:maxLength value="120"/>
        </xsd:restriction>
      </xsd:simpleType>
    </xsd:element>
    <xsd:element name="RISAccessLevel" ma:index="15" nillable="true" ma:displayName="Access To" ma:format="Dropdown" ma:internalName="RISAccessLevel">
      <xsd:simpleType>
        <xsd:restriction base="dms:Choice">
          <xsd:enumeration value="Everyone"/>
          <xsd:enumeration value="HBS Only"/>
          <xsd:enumeration value="Private"/>
        </xsd:restriction>
      </xsd:simpleType>
    </xsd:element>
    <xsd:element name="RISEmbargoDate" ma:index="16" nillable="true" ma:displayName="Availability/Embargo Date" ma:format="DateOnly" ma:internalName="RISEmbargoDate">
      <xsd:simpleType>
        <xsd:restriction base="dms:DateTime"/>
      </xsd:simpleType>
    </xsd:element>
    <xsd:element name="RISSendToDash" ma:index="17" nillable="true" ma:displayName="DASH" ma:format="Dropdown" ma:internalName="RISSendToDash">
      <xsd:simpleType>
        <xsd:restriction base="dms:Choice">
          <xsd:enumeration value="Citation and File"/>
          <xsd:enumeration value="Citation Only"/>
          <xsd:enumeration value="Dark"/>
          <xsd:enumeration value="Do not send to DASH"/>
        </xsd:restriction>
      </xsd:simpleType>
    </xsd:element>
    <xsd:element name="RISProductID" ma:index="18" nillable="true" ma:displayName="Product ID" ma:internalName="RISProductID">
      <xsd:simpleType>
        <xsd:restriction base="dms:Number"/>
      </xsd:simpleType>
    </xsd:element>
    <xsd:element name="RISPrimaryCitation" ma:index="19" nillable="true" ma:displayName="Primary Citation" ma:format="Dropdown" ma:internalName="RISPrimaryCitation">
      <xsd:simpleType>
        <xsd:restriction base="dms:Choice">
          <xsd:enumeration value="F"/>
          <xsd:enumeration value="T"/>
        </xsd:restriction>
      </xsd:simpleType>
    </xsd:element>
    <xsd:element name="RISDisplayName" ma:index="20" nillable="true" ma:displayName="Display Name" ma:internalName="RISDisplayName">
      <xsd:simpleType>
        <xsd:restriction base="dms:Text">
          <xsd:maxLength value="120"/>
        </xsd:restriction>
      </xsd:simpleType>
    </xsd:element>
    <xsd:element name="RISSaveFlag" ma:index="21" nillable="true" ma:displayName="Save Flag" ma:internalName="RISSaveFlag">
      <xsd:simpleType>
        <xsd:restriction base="dms:Text">
          <xsd:maxLength value="255"/>
        </xsd:restriction>
      </xsd:simpleType>
    </xsd:element>
    <xsd:element name="RISUserType" ma:index="22" nillable="true" ma:displayName="User Type" ma:internalName="RISUserType">
      <xsd:simpleType>
        <xsd:restriction base="dms:Text">
          <xsd:maxLength value="100"/>
        </xsd:restriction>
      </xsd:simpleType>
    </xsd:element>
    <xsd:element name="RISSaveFlagAdmin" ma:index="23" nillable="true" ma:displayName="Save Flag Admin" ma:internalName="RISSaveFlagAdmin">
      <xsd:simpleType>
        <xsd:restriction base="dms:Text">
          <xsd:maxLength value="255"/>
        </xsd:restriction>
      </xsd:simpleType>
    </xsd:element>
    <xsd:element name="RISState" ma:index="24" nillable="true" ma:displayName="Publication State" ma:internalName="RISState">
      <xsd:simpleType>
        <xsd:restriction base="dms:Text">
          <xsd:maxLength value="255"/>
        </xsd:restriction>
      </xsd:simpleType>
    </xsd:element>
    <xsd:element name="RISWCMFlag" ma:index="25" nillable="true" ma:displayName="WCM Flag" ma:format="Dropdown" ma:internalName="RISWCMFlag">
      <xsd:simpleType>
        <xsd:restriction base="dms:Choice">
          <xsd:enumeration value="New"/>
          <xsd:enumeration value="Updated"/>
          <xsd:enumeration value="NoChange"/>
          <xsd:enumeration value="Deleted"/>
        </xsd:restriction>
      </xsd:simpleType>
    </xsd:element>
    <xsd:element name="RISCreateDate" ma:index="26" nillable="true" ma:displayName="Created Date" ma:format="DateOnly" ma:internalName="RISCreateDate">
      <xsd:simpleType>
        <xsd:restriction base="dms:DateTime"/>
      </xsd:simpleType>
    </xsd:element>
    <xsd:element name="RISModifiedDate" ma:index="27" nillable="true" ma:displayName="Modified Date" ma:format="DateOnly" ma:internalName="RISModifiedDate">
      <xsd:simpleType>
        <xsd:restriction base="dms:DateTime"/>
      </xsd:simpleType>
    </xsd:element>
    <xsd:element name="RISCreatedBy" ma:index="28" nillable="true" ma:displayName="RIS Created By" ma:internalName="RISCreatedBy">
      <xsd:simpleType>
        <xsd:restriction base="dms:Text">
          <xsd:maxLength value="100"/>
        </xsd:restriction>
      </xsd:simpleType>
    </xsd:element>
    <xsd:element name="RISModifiedBy" ma:index="29" nillable="true" ma:displayName="RIS Modified By" ma:internalName="RISModifiedBy">
      <xsd:simpleType>
        <xsd:restriction base="dms:Text">
          <xsd:maxLength value="100"/>
        </xsd:restriction>
      </xsd:simpleType>
    </xsd:element>
    <xsd:element name="RISVisibility" ma:index="30" nillable="true" ma:displayName="Visibility" ma:format="Dropdown" ma:internalName="RISVisibility">
      <xsd:simpleType>
        <xsd:restriction base="dms:Choice">
          <xsd:enumeration value="Public"/>
          <xsd:enumeration value="Suppressed"/>
        </xsd:restriction>
      </xsd:simpleType>
    </xsd:element>
    <xsd:element name="RISIncludeinFRProfile" ma:index="31" nillable="true" ma:displayName="Show on My F And R Profile" ma:internalName="RISIncludeinFRProfile">
      <xsd:simpleType>
        <xsd:restriction base="dms:Boolean"/>
      </xsd:simpleType>
    </xsd:element>
    <xsd:element name="RISGuid" ma:index="32" nillable="true" ma:displayName="Unique ID" ma:internalName="RISGuid">
      <xsd:simpleType>
        <xsd:restriction base="dms:Text">
          <xsd:maxLength value="36"/>
        </xsd:restriction>
      </xsd:simpleType>
    </xsd:element>
    <xsd:element name="RISPersonID" ma:index="33" nillable="true" ma:displayName="Person ID" ma:internalName="RISPersonID">
      <xsd:simpleType>
        <xsd:restriction base="dms:Text">
          <xsd:maxLength value="10"/>
        </xsd:restriction>
      </xsd:simpleType>
    </xsd:element>
    <xsd:element name="RISPRelatedType" ma:index="34" nillable="true" ma:displayName="Related Type" ma:internalName="RISPRelatedType">
      <xsd:simpleType>
        <xsd:restriction base="dms:Text">
          <xsd:maxLength value="12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6" ma:displayName="Content Type"/>
        <xsd:element ref="dc:title" minOccurs="0" maxOccurs="1" ma:index="9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5F39B4-DC79-43DF-848F-8FC790434949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sharepoint/v3"/>
    <ds:schemaRef ds:uri="http://purl.org/dc/dcmitype/"/>
    <ds:schemaRef ds:uri="http://purl.org/dc/elements/1.1/"/>
    <ds:schemaRef ds:uri="http://schemas.microsoft.com/office/infopath/2007/PartnerControls"/>
    <ds:schemaRef ds:uri="60B91B04-2990-4B57-B48B-0D67EE7C5EF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3B5106F-C5DA-41D3-8094-5A73C4837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B91B04-2990-4B57-B48B-0D67EE7C5E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Pension Formula Calculator</vt:lpstr>
      <vt:lpstr>PBGP Annual Investment Return</vt:lpstr>
      <vt:lpstr>Input Asset Allocation</vt:lpstr>
      <vt:lpstr>Index representative</vt:lpstr>
      <vt:lpstr>data</vt:lpstr>
      <vt:lpstr>chart data</vt:lpstr>
    </vt:vector>
  </TitlesOfParts>
  <Company>Harvard Business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Cook County Exhibits 218-030_30204b78-7bc3-461a-9c5d-5b4025ca1234.xlsx</dc:title>
  <dc:creator>Sarah Descheneaux</dc:creator>
  <cp:lastModifiedBy>Peter Hapgood</cp:lastModifiedBy>
  <cp:lastPrinted>2025-03-13T00:28:53Z</cp:lastPrinted>
  <dcterms:created xsi:type="dcterms:W3CDTF">2021-08-10T19:04:48Z</dcterms:created>
  <dcterms:modified xsi:type="dcterms:W3CDTF">2025-09-27T17:54:32Z</dcterms:modified>
</cp:coreProperties>
</file>